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75" yWindow="0" windowWidth="12255" windowHeight="129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<sst xmlns="http://schemas.openxmlformats.org/spreadsheetml/2006/main" count="77" uniqueCount="73">
  <si>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r>
      <rPr>
        <sz val="8"/>
        <color indexed="8"/>
        <rFont val="Soberana Sans"/>
        <family val="0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</si>
  <si>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</si>
  <si>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</si>
  <si>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</si>
  <si>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CLASIFICACIÓN ECONÓMICA</t>
    </r>
  </si>
  <si>
    <t>OBJETO DEL GASTO</t>
  </si>
  <si>
    <t>DENOMINACIÓN</t>
  </si>
  <si>
    <r>
      <rPr>
        <b/>
        <sz val="7"/>
        <color indexed="8"/>
        <rFont val="Soberana Sans"/>
        <family val="0"/>
      </rPr>
      <t>TOTAL</t>
    </r>
  </si>
  <si>
    <r>
      <rPr>
        <b/>
        <sz val="7"/>
        <color indexed="8"/>
        <rFont val="Soberana Sans"/>
        <family val="0"/>
      </rPr>
      <t>Gasto Corriente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</si>
  <si>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</si>
  <si>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1000</t>
    </r>
  </si>
  <si>
    <r>
      <rPr>
        <sz val="7"/>
        <color indexed="8"/>
        <rFont val="Soberana Sans"/>
        <family val="0"/>
      </rPr>
      <t>Servicios personales</t>
    </r>
  </si>
  <si>
    <r>
      <rPr>
        <sz val="7"/>
        <color indexed="8"/>
        <rFont val="Soberana Sans"/>
        <family val="0"/>
      </rPr>
      <t>1100</t>
    </r>
  </si>
  <si>
    <r>
      <rPr>
        <sz val="7"/>
        <color indexed="8"/>
        <rFont val="Soberana Sans"/>
        <family val="0"/>
      </rPr>
      <t>Remuneraciones al personal de carácter permanente</t>
    </r>
  </si>
  <si>
    <r>
      <rPr>
        <sz val="7"/>
        <color indexed="8"/>
        <rFont val="Soberana Sans"/>
        <family val="0"/>
      </rPr>
      <t>1200</t>
    </r>
  </si>
  <si>
    <r>
      <rPr>
        <sz val="7"/>
        <color indexed="8"/>
        <rFont val="Soberana Sans"/>
        <family val="0"/>
      </rPr>
      <t>Remuneraciones al personal de carácter transitorio</t>
    </r>
  </si>
  <si>
    <r>
      <rPr>
        <sz val="7"/>
        <color indexed="8"/>
        <rFont val="Soberana Sans"/>
        <family val="0"/>
      </rPr>
      <t>1300</t>
    </r>
  </si>
  <si>
    <r>
      <rPr>
        <sz val="7"/>
        <color indexed="8"/>
        <rFont val="Soberana Sans"/>
        <family val="0"/>
      </rPr>
      <t>Remuneraciones adicionales y especiales</t>
    </r>
  </si>
  <si>
    <r>
      <rPr>
        <sz val="7"/>
        <color indexed="8"/>
        <rFont val="Soberana Sans"/>
        <family val="0"/>
      </rPr>
      <t>1400</t>
    </r>
  </si>
  <si>
    <r>
      <rPr>
        <sz val="7"/>
        <color indexed="8"/>
        <rFont val="Soberana Sans"/>
        <family val="0"/>
      </rPr>
      <t>Seguridad social</t>
    </r>
  </si>
  <si>
    <r>
      <rPr>
        <sz val="7"/>
        <color indexed="8"/>
        <rFont val="Soberana Sans"/>
        <family val="0"/>
      </rPr>
      <t>1500</t>
    </r>
  </si>
  <si>
    <r>
      <rPr>
        <sz val="7"/>
        <color indexed="8"/>
        <rFont val="Soberana Sans"/>
        <family val="0"/>
      </rPr>
      <t>Otras prestaciones sociales y económicas</t>
    </r>
  </si>
  <si>
    <r>
      <rPr>
        <sz val="7"/>
        <color indexed="8"/>
        <rFont val="Soberana Sans"/>
        <family val="0"/>
      </rPr>
      <t>1700</t>
    </r>
  </si>
  <si>
    <r>
      <rPr>
        <sz val="7"/>
        <color indexed="8"/>
        <rFont val="Soberana Sans"/>
        <family val="0"/>
      </rPr>
      <t>Pago de estímulos a servidores públicos</t>
    </r>
  </si>
  <si>
    <r>
      <rPr>
        <sz val="7"/>
        <color indexed="8"/>
        <rFont val="Soberana Sans"/>
        <family val="0"/>
      </rPr>
      <t>Gasto De Operación</t>
    </r>
  </si>
  <si>
    <r>
      <rPr>
        <sz val="7"/>
        <color indexed="8"/>
        <rFont val="Soberana Sans"/>
        <family val="0"/>
      </rPr>
      <t>2000</t>
    </r>
  </si>
  <si>
    <r>
      <rPr>
        <sz val="7"/>
        <color indexed="8"/>
        <rFont val="Soberana Sans"/>
        <family val="0"/>
      </rPr>
      <t>Materiales y suministros</t>
    </r>
  </si>
  <si>
    <r>
      <rPr>
        <sz val="7"/>
        <color indexed="8"/>
        <rFont val="Soberana Sans"/>
        <family val="0"/>
      </rPr>
      <t>2100</t>
    </r>
  </si>
  <si>
    <r>
      <rPr>
        <sz val="7"/>
        <color indexed="8"/>
        <rFont val="Soberana Sans"/>
        <family val="0"/>
      </rPr>
      <t>Materiales de administración, emisión de documentos y artículos oficiales</t>
    </r>
  </si>
  <si>
    <r>
      <rPr>
        <sz val="7"/>
        <color indexed="8"/>
        <rFont val="Soberana Sans"/>
        <family val="0"/>
      </rPr>
      <t>2200</t>
    </r>
  </si>
  <si>
    <r>
      <rPr>
        <sz val="7"/>
        <color indexed="8"/>
        <rFont val="Soberana Sans"/>
        <family val="0"/>
      </rPr>
      <t>Alimentos y utensilios</t>
    </r>
  </si>
  <si>
    <r>
      <rPr>
        <sz val="7"/>
        <color indexed="8"/>
        <rFont val="Soberana Sans"/>
        <family val="0"/>
      </rPr>
      <t>2400</t>
    </r>
  </si>
  <si>
    <r>
      <rPr>
        <sz val="7"/>
        <color indexed="8"/>
        <rFont val="Soberana Sans"/>
        <family val="0"/>
      </rPr>
      <t>Materiales y artículos de construcción y de reparación</t>
    </r>
  </si>
  <si>
    <r>
      <rPr>
        <sz val="7"/>
        <color indexed="8"/>
        <rFont val="Soberana Sans"/>
        <family val="0"/>
      </rPr>
      <t>2500</t>
    </r>
  </si>
  <si>
    <r>
      <rPr>
        <sz val="7"/>
        <color indexed="8"/>
        <rFont val="Soberana Sans"/>
        <family val="0"/>
      </rPr>
      <t>Productos químicos, farmacéuticos y de laboratorio</t>
    </r>
  </si>
  <si>
    <r>
      <rPr>
        <sz val="7"/>
        <color indexed="8"/>
        <rFont val="Soberana Sans"/>
        <family val="0"/>
      </rPr>
      <t>2600</t>
    </r>
  </si>
  <si>
    <r>
      <rPr>
        <sz val="7"/>
        <color indexed="8"/>
        <rFont val="Soberana Sans"/>
        <family val="0"/>
      </rPr>
      <t>Combustibles, lubricantes y aditivos</t>
    </r>
  </si>
  <si>
    <r>
      <rPr>
        <sz val="7"/>
        <color indexed="8"/>
        <rFont val="Soberana Sans"/>
        <family val="0"/>
      </rPr>
      <t>2700</t>
    </r>
  </si>
  <si>
    <r>
      <rPr>
        <sz val="7"/>
        <color indexed="8"/>
        <rFont val="Soberana Sans"/>
        <family val="0"/>
      </rPr>
      <t>Vestuario, blancos, prendas de protección y artículos deportivos</t>
    </r>
  </si>
  <si>
    <r>
      <rPr>
        <sz val="7"/>
        <color indexed="8"/>
        <rFont val="Soberana Sans"/>
        <family val="0"/>
      </rPr>
      <t>2900</t>
    </r>
  </si>
  <si>
    <r>
      <rPr>
        <sz val="7"/>
        <color indexed="8"/>
        <rFont val="Soberana Sans"/>
        <family val="0"/>
      </rPr>
      <t>Herramientas, refacciones y accesorios menores</t>
    </r>
  </si>
  <si>
    <r>
      <rPr>
        <sz val="7"/>
        <color indexed="8"/>
        <rFont val="Soberana Sans"/>
        <family val="0"/>
      </rPr>
      <t>3000</t>
    </r>
  </si>
  <si>
    <r>
      <rPr>
        <sz val="7"/>
        <color indexed="8"/>
        <rFont val="Soberana Sans"/>
        <family val="0"/>
      </rPr>
      <t>Servicios generales</t>
    </r>
  </si>
  <si>
    <r>
      <rPr>
        <sz val="7"/>
        <color indexed="8"/>
        <rFont val="Soberana Sans"/>
        <family val="0"/>
      </rPr>
      <t>3100</t>
    </r>
  </si>
  <si>
    <r>
      <rPr>
        <sz val="7"/>
        <color indexed="8"/>
        <rFont val="Soberana Sans"/>
        <family val="0"/>
      </rPr>
      <t>Servicios básicos</t>
    </r>
  </si>
  <si>
    <r>
      <rPr>
        <sz val="7"/>
        <color indexed="8"/>
        <rFont val="Soberana Sans"/>
        <family val="0"/>
      </rPr>
      <t>3200</t>
    </r>
  </si>
  <si>
    <r>
      <rPr>
        <sz val="7"/>
        <color indexed="8"/>
        <rFont val="Soberana Sans"/>
        <family val="0"/>
      </rPr>
      <t>Servicios de arrendamiento</t>
    </r>
  </si>
  <si>
    <r>
      <rPr>
        <sz val="7"/>
        <color indexed="8"/>
        <rFont val="Soberana Sans"/>
        <family val="0"/>
      </rPr>
      <t>3300</t>
    </r>
  </si>
  <si>
    <r>
      <rPr>
        <sz val="7"/>
        <color indexed="8"/>
        <rFont val="Soberana Sans"/>
        <family val="0"/>
      </rPr>
      <t>Servicios profesionales, científicos, técnicos y otros servicios</t>
    </r>
  </si>
  <si>
    <r>
      <rPr>
        <sz val="7"/>
        <color indexed="8"/>
        <rFont val="Soberana Sans"/>
        <family val="0"/>
      </rPr>
      <t>3400</t>
    </r>
  </si>
  <si>
    <r>
      <rPr>
        <sz val="7"/>
        <color indexed="8"/>
        <rFont val="Soberana Sans"/>
        <family val="0"/>
      </rPr>
      <t>Servicios financieros, bancarios y comerciales</t>
    </r>
  </si>
  <si>
    <r>
      <rPr>
        <sz val="7"/>
        <color indexed="8"/>
        <rFont val="Soberana Sans"/>
        <family val="0"/>
      </rPr>
      <t>3500</t>
    </r>
  </si>
  <si>
    <r>
      <rPr>
        <sz val="7"/>
        <color indexed="8"/>
        <rFont val="Soberana Sans"/>
        <family val="0"/>
      </rPr>
      <t>Servicios de instalación, reparación, mantenimiento y conservación</t>
    </r>
  </si>
  <si>
    <r>
      <rPr>
        <sz val="7"/>
        <color indexed="8"/>
        <rFont val="Soberana Sans"/>
        <family val="0"/>
      </rPr>
      <t>3700</t>
    </r>
  </si>
  <si>
    <r>
      <rPr>
        <sz val="7"/>
        <color indexed="8"/>
        <rFont val="Soberana Sans"/>
        <family val="0"/>
      </rPr>
      <t>Servicios de traslado y viáticos</t>
    </r>
  </si>
  <si>
    <r>
      <rPr>
        <sz val="7"/>
        <color indexed="8"/>
        <rFont val="Soberana Sans"/>
        <family val="0"/>
      </rPr>
      <t>3800</t>
    </r>
  </si>
  <si>
    <r>
      <rPr>
        <sz val="7"/>
        <color indexed="8"/>
        <rFont val="Soberana Sans"/>
        <family val="0"/>
      </rPr>
      <t>Servicios oficiales</t>
    </r>
  </si>
  <si>
    <r>
      <rPr>
        <sz val="7"/>
        <color indexed="8"/>
        <rFont val="Soberana Sans"/>
        <family val="0"/>
      </rPr>
      <t>3900</t>
    </r>
  </si>
  <si>
    <r>
      <rPr>
        <sz val="7"/>
        <color indexed="8"/>
        <rFont val="Soberana Sans"/>
        <family val="0"/>
      </rPr>
      <t>Otros servicios generales</t>
    </r>
  </si>
  <si>
    <r>
      <rPr>
        <sz val="7"/>
        <color indexed="8"/>
        <rFont val="Soberana Sans"/>
        <family val="0"/>
      </rPr>
      <t>Otros De Corriente</t>
    </r>
  </si>
  <si>
    <r>
      <rPr>
        <b/>
        <sz val="7"/>
        <color indexed="8"/>
        <rFont val="Soberana Sans"/>
        <family val="0"/>
      </rPr>
      <t>Pensiones Y Jubilaciones</t>
    </r>
  </si>
  <si>
    <r>
      <rPr>
        <b/>
        <sz val="7"/>
        <color indexed="8"/>
        <rFont val="Soberana Sans"/>
        <family val="0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</si>
  <si>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</si>
  <si>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Inversión pública</t>
  </si>
  <si>
    <t>Obra pública en bienes propios</t>
  </si>
  <si>
    <t>APROBADO</t>
  </si>
  <si>
    <t>MODIFICADO</t>
  </si>
  <si>
    <t>DEVENGADO</t>
  </si>
  <si>
    <t>PAGADO</t>
  </si>
  <si>
    <t>ECONOMÍAS</t>
  </si>
  <si>
    <t>SEGUNDO TRIMESTRE 2021 (ENERO- JUNIO)</t>
  </si>
  <si>
    <t>Transferencias, asignaciones, subsidios y otras ayudas</t>
  </si>
  <si>
    <t>Transferencias a fideicomisos, mandatos y otros analogos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</si>
</sst>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10"/>
      <name val="SansSerif"/>
      <family val="0"/>
    </font>
    <font>
      <sz val="8"/>
      <name val="Soberana Sans"/>
      <family val="0"/>
    </font>
    <font>
      <b/>
      <sz val="7"/>
      <name val="Soberana Sans"/>
      <family val="0"/>
    </font>
    <font>
      <sz val="7"/>
      <name val="Soberana Sans"/>
      <family val="0"/>
    </font>
    <font>
      <sz val="9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4" borderId="11" xfId="0" applyFont="1" applyFill="1" applyBorder="1" applyAlignment="1" applyProtection="1">
      <alignment horizontal="left" vertical="top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3" fontId="10" fillId="33" borderId="13" xfId="0" applyNumberFormat="1" applyFont="1" applyFill="1" applyBorder="1" applyAlignment="1" applyProtection="1">
      <alignment horizontal="right" vertical="center" wrapText="1"/>
      <protection/>
    </xf>
    <xf numFmtId="3" fontId="11" fillId="33" borderId="13" xfId="0" applyNumberFormat="1" applyFont="1" applyFill="1" applyBorder="1" applyAlignment="1" applyProtection="1">
      <alignment horizontal="right" vertical="center" wrapText="1"/>
      <protection/>
    </xf>
    <xf numFmtId="3" fontId="11" fillId="33" borderId="14" xfId="0" applyNumberFormat="1" applyFont="1" applyFill="1" applyBorder="1" applyAlignment="1" applyProtection="1">
      <alignment horizontal="right" vertical="center" wrapText="1"/>
      <protection/>
    </xf>
    <xf numFmtId="172" fontId="10" fillId="33" borderId="13" xfId="0" applyNumberFormat="1" applyFont="1" applyFill="1" applyBorder="1" applyAlignment="1" applyProtection="1">
      <alignment horizontal="right" vertical="center" wrapText="1"/>
      <protection/>
    </xf>
    <xf numFmtId="172" fontId="1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2" fillId="33" borderId="12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3" fontId="11" fillId="0" borderId="13" xfId="0" applyNumberFormat="1" applyFont="1" applyFill="1" applyBorder="1" applyAlignment="1" applyProtection="1">
      <alignment horizontal="right" vertical="center" wrapText="1"/>
      <protection/>
    </xf>
    <xf numFmtId="3" fontId="1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14" xfId="0" applyFont="1" applyFill="1" applyBorder="1" applyAlignment="1" applyProtection="1">
      <alignment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30" zoomScaleNormal="130" zoomScalePageLayoutView="0" workbookViewId="0" topLeftCell="A1">
      <selection activeCell="F13" sqref="F13"/>
    </sheetView>
  </sheetViews>
  <sheetFormatPr defaultColWidth="9.140625" defaultRowHeight="12.75"/>
  <cols>
    <col min="1" max="1" width="4.140625" style="0" customWidth="1"/>
    <col min="2" max="2" width="1.7109375" style="0" customWidth="1"/>
    <col min="3" max="4" width="4.140625" style="0" customWidth="1"/>
    <col min="5" max="5" width="40.7109375" style="0" customWidth="1"/>
    <col min="6" max="10" width="16.00390625" style="17" customWidth="1"/>
    <col min="11" max="11" width="4.140625" style="0" customWidth="1"/>
  </cols>
  <sheetData>
    <row r="1" spans="1:11" ht="12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1"/>
    </row>
    <row r="2" spans="1:11" ht="12" customHeight="1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1"/>
    </row>
    <row r="3" spans="1:11" ht="12" customHeight="1">
      <c r="A3" s="1"/>
      <c r="B3" s="36" t="s">
        <v>1</v>
      </c>
      <c r="C3" s="36"/>
      <c r="D3" s="36"/>
      <c r="E3" s="36"/>
      <c r="F3" s="36"/>
      <c r="G3" s="36"/>
      <c r="H3" s="36"/>
      <c r="I3" s="36"/>
      <c r="J3" s="36"/>
      <c r="K3" s="1"/>
    </row>
    <row r="4" spans="1:11" ht="12" customHeight="1">
      <c r="A4" s="1"/>
      <c r="B4" s="36" t="s">
        <v>2</v>
      </c>
      <c r="C4" s="36"/>
      <c r="D4" s="36"/>
      <c r="E4" s="36"/>
      <c r="F4" s="36"/>
      <c r="G4" s="36"/>
      <c r="H4" s="36"/>
      <c r="I4" s="36"/>
      <c r="J4" s="36"/>
      <c r="K4" s="1"/>
    </row>
    <row r="5" spans="1:11" ht="12" customHeight="1">
      <c r="A5" s="1"/>
      <c r="B5" s="36" t="s">
        <v>3</v>
      </c>
      <c r="C5" s="36"/>
      <c r="D5" s="36"/>
      <c r="E5" s="36"/>
      <c r="F5" s="36"/>
      <c r="G5" s="36"/>
      <c r="H5" s="36"/>
      <c r="I5" s="36"/>
      <c r="J5" s="36"/>
      <c r="K5" s="1"/>
    </row>
    <row r="6" spans="1:11" s="19" customFormat="1" ht="12" customHeight="1">
      <c r="A6" s="1"/>
      <c r="B6" s="27" t="s">
        <v>70</v>
      </c>
      <c r="C6" s="27"/>
      <c r="D6" s="27"/>
      <c r="E6" s="27"/>
      <c r="F6" s="27"/>
      <c r="G6" s="27"/>
      <c r="H6" s="27"/>
      <c r="I6" s="27"/>
      <c r="J6" s="27"/>
      <c r="K6" s="18"/>
    </row>
    <row r="7" spans="1:11" ht="19.5" customHeight="1">
      <c r="A7" s="1"/>
      <c r="B7" s="37" t="s">
        <v>4</v>
      </c>
      <c r="C7" s="37"/>
      <c r="D7" s="37"/>
      <c r="E7" s="37"/>
      <c r="F7" s="38" t="s">
        <v>65</v>
      </c>
      <c r="G7" s="33" t="s">
        <v>66</v>
      </c>
      <c r="H7" s="33" t="s">
        <v>67</v>
      </c>
      <c r="I7" s="33" t="s">
        <v>68</v>
      </c>
      <c r="J7" s="33" t="s">
        <v>69</v>
      </c>
      <c r="K7" s="1"/>
    </row>
    <row r="8" spans="1:11" ht="15" customHeight="1">
      <c r="A8" s="1"/>
      <c r="B8" s="2"/>
      <c r="C8" s="3"/>
      <c r="D8" s="34" t="s">
        <v>5</v>
      </c>
      <c r="E8" s="34"/>
      <c r="F8" s="38"/>
      <c r="G8" s="33"/>
      <c r="H8" s="33"/>
      <c r="I8" s="33"/>
      <c r="J8" s="33"/>
      <c r="K8" s="1"/>
    </row>
    <row r="9" spans="1:11" ht="15" customHeight="1">
      <c r="A9" s="1"/>
      <c r="B9" s="4"/>
      <c r="C9" s="5"/>
      <c r="D9" s="5"/>
      <c r="E9" s="6" t="s">
        <v>6</v>
      </c>
      <c r="F9" s="38"/>
      <c r="G9" s="33"/>
      <c r="H9" s="33"/>
      <c r="I9" s="33"/>
      <c r="J9" s="33"/>
      <c r="K9" s="1"/>
    </row>
    <row r="10" spans="1:11" ht="21.75" customHeight="1">
      <c r="A10" s="1"/>
      <c r="B10" s="32" t="s">
        <v>7</v>
      </c>
      <c r="C10" s="32"/>
      <c r="D10" s="32"/>
      <c r="E10" s="32"/>
      <c r="F10" s="39">
        <f>+F11</f>
        <v>876607563</v>
      </c>
      <c r="G10" s="39">
        <f>+G11</f>
        <v>1437388015.08</v>
      </c>
      <c r="H10" s="39">
        <f>+H11</f>
        <v>1415187693.06</v>
      </c>
      <c r="I10" s="39">
        <f>+I11</f>
        <v>1348813830.2399998</v>
      </c>
      <c r="J10" s="12">
        <f>+J11</f>
        <v>88574184.84000008</v>
      </c>
      <c r="K10" s="1"/>
    </row>
    <row r="11" spans="1:11" ht="21.75" customHeight="1">
      <c r="A11" s="1"/>
      <c r="B11" s="32" t="s">
        <v>8</v>
      </c>
      <c r="C11" s="32"/>
      <c r="D11" s="32"/>
      <c r="E11" s="32"/>
      <c r="F11" s="39">
        <f>+F12+F20</f>
        <v>876607563</v>
      </c>
      <c r="G11" s="39">
        <f>+G12+G20</f>
        <v>1437388015.08</v>
      </c>
      <c r="H11" s="39">
        <f>+H12+H20</f>
        <v>1415187693.06</v>
      </c>
      <c r="I11" s="39">
        <f>+I12+I20</f>
        <v>1348813830.2399998</v>
      </c>
      <c r="J11" s="12">
        <f>+J12+J20</f>
        <v>88574184.84000008</v>
      </c>
      <c r="K11" s="1"/>
    </row>
    <row r="12" spans="1:11" ht="16.5" customHeight="1">
      <c r="A12" s="1"/>
      <c r="B12" s="31" t="s">
        <v>9</v>
      </c>
      <c r="C12" s="31"/>
      <c r="D12" s="31"/>
      <c r="E12" s="31"/>
      <c r="F12" s="22">
        <f>F13</f>
        <v>528469867</v>
      </c>
      <c r="G12" s="22">
        <f>G13</f>
        <v>553892975.34</v>
      </c>
      <c r="H12" s="22">
        <f>H13</f>
        <v>565920981.6299999</v>
      </c>
      <c r="I12" s="22">
        <f>I13</f>
        <v>553570716.92</v>
      </c>
      <c r="J12" s="13">
        <f>J13</f>
        <v>322258.4200000409</v>
      </c>
      <c r="K12" s="1"/>
    </row>
    <row r="13" spans="1:11" ht="16.5" customHeight="1">
      <c r="A13" s="1"/>
      <c r="B13" s="7"/>
      <c r="C13" s="8" t="s">
        <v>10</v>
      </c>
      <c r="D13" s="28" t="s">
        <v>11</v>
      </c>
      <c r="E13" s="28"/>
      <c r="F13" s="22">
        <f>SUM(F14:F19)</f>
        <v>528469867</v>
      </c>
      <c r="G13" s="22">
        <f>SUM(G14:G19)</f>
        <v>553892975.34</v>
      </c>
      <c r="H13" s="22">
        <f>SUM(H14:H19)</f>
        <v>565920981.6299999</v>
      </c>
      <c r="I13" s="22">
        <f>SUM(I14:I19)</f>
        <v>553570716.92</v>
      </c>
      <c r="J13" s="13">
        <f>SUM(J14:J19)</f>
        <v>322258.4200000409</v>
      </c>
      <c r="K13" s="1"/>
    </row>
    <row r="14" spans="1:11" ht="16.5" customHeight="1">
      <c r="A14" s="1"/>
      <c r="B14" s="7"/>
      <c r="C14" s="1"/>
      <c r="D14" s="8" t="s">
        <v>12</v>
      </c>
      <c r="E14" s="9" t="s">
        <v>13</v>
      </c>
      <c r="F14" s="22">
        <v>180661542</v>
      </c>
      <c r="G14" s="23">
        <v>181995250.91</v>
      </c>
      <c r="H14" s="23">
        <v>176067178.94</v>
      </c>
      <c r="I14" s="23">
        <v>171332471.48</v>
      </c>
      <c r="J14" s="13">
        <f aca="true" t="shared" si="0" ref="J14:J19">+G14-I14</f>
        <v>10662779.430000007</v>
      </c>
      <c r="K14" s="1"/>
    </row>
    <row r="15" spans="1:11" ht="16.5" customHeight="1">
      <c r="A15" s="1"/>
      <c r="B15" s="7"/>
      <c r="C15" s="1"/>
      <c r="D15" s="8" t="s">
        <v>14</v>
      </c>
      <c r="E15" s="9" t="s">
        <v>15</v>
      </c>
      <c r="F15" s="22">
        <v>8251176</v>
      </c>
      <c r="G15" s="23">
        <v>7794048.76</v>
      </c>
      <c r="H15" s="23">
        <v>8338970.8</v>
      </c>
      <c r="I15" s="23">
        <v>8338970.8</v>
      </c>
      <c r="J15" s="13">
        <f t="shared" si="0"/>
        <v>-544922.04</v>
      </c>
      <c r="K15" s="1"/>
    </row>
    <row r="16" spans="1:11" ht="16.5" customHeight="1">
      <c r="A16" s="1"/>
      <c r="B16" s="7"/>
      <c r="C16" s="1"/>
      <c r="D16" s="8" t="s">
        <v>16</v>
      </c>
      <c r="E16" s="9" t="s">
        <v>17</v>
      </c>
      <c r="F16" s="22">
        <v>121666517</v>
      </c>
      <c r="G16" s="23">
        <v>148352925.59</v>
      </c>
      <c r="H16" s="23">
        <v>153518828.01</v>
      </c>
      <c r="I16" s="23">
        <v>153250587.14</v>
      </c>
      <c r="J16" s="13">
        <f t="shared" si="0"/>
        <v>-4897661.549999982</v>
      </c>
      <c r="K16" s="1"/>
    </row>
    <row r="17" spans="1:11" ht="16.5" customHeight="1">
      <c r="A17" s="1"/>
      <c r="B17" s="7"/>
      <c r="C17" s="1"/>
      <c r="D17" s="8" t="s">
        <v>18</v>
      </c>
      <c r="E17" s="9" t="s">
        <v>19</v>
      </c>
      <c r="F17" s="22">
        <v>46158459</v>
      </c>
      <c r="G17" s="23">
        <v>45516256.14</v>
      </c>
      <c r="H17" s="23">
        <v>52483377.82</v>
      </c>
      <c r="I17" s="23">
        <v>45183273.79</v>
      </c>
      <c r="J17" s="13">
        <f t="shared" si="0"/>
        <v>332982.3500000015</v>
      </c>
      <c r="K17" s="1"/>
    </row>
    <row r="18" spans="1:11" ht="16.5" customHeight="1">
      <c r="A18" s="1"/>
      <c r="B18" s="7"/>
      <c r="C18" s="1"/>
      <c r="D18" s="8" t="s">
        <v>20</v>
      </c>
      <c r="E18" s="9" t="s">
        <v>21</v>
      </c>
      <c r="F18" s="22">
        <v>161225158</v>
      </c>
      <c r="G18" s="23">
        <v>154022399.22</v>
      </c>
      <c r="H18" s="23">
        <v>160503408.76999998</v>
      </c>
      <c r="I18" s="23">
        <v>160456196.42</v>
      </c>
      <c r="J18" s="13">
        <f t="shared" si="0"/>
        <v>-6433797.199999988</v>
      </c>
      <c r="K18" s="1"/>
    </row>
    <row r="19" spans="1:11" ht="16.5" customHeight="1">
      <c r="A19" s="1"/>
      <c r="B19" s="7"/>
      <c r="C19" s="1"/>
      <c r="D19" s="8" t="s">
        <v>22</v>
      </c>
      <c r="E19" s="9" t="s">
        <v>23</v>
      </c>
      <c r="F19" s="22">
        <v>10507015</v>
      </c>
      <c r="G19" s="23">
        <v>16212094.72</v>
      </c>
      <c r="H19" s="23">
        <v>15009217.29</v>
      </c>
      <c r="I19" s="23">
        <v>15009217.29</v>
      </c>
      <c r="J19" s="13">
        <f t="shared" si="0"/>
        <v>1202877.4300000016</v>
      </c>
      <c r="K19" s="1"/>
    </row>
    <row r="20" spans="1:11" ht="16.5" customHeight="1">
      <c r="A20" s="1"/>
      <c r="B20" s="31" t="s">
        <v>24</v>
      </c>
      <c r="C20" s="31"/>
      <c r="D20" s="31"/>
      <c r="E20" s="31"/>
      <c r="F20" s="22">
        <f>+F21+F29+F38+F44</f>
        <v>348137696</v>
      </c>
      <c r="G20" s="22">
        <f>+G21+G29+G38+G44+G41</f>
        <v>883495039.74</v>
      </c>
      <c r="H20" s="22">
        <f>+H21+H29+H38+H44+H41</f>
        <v>849266711.4300001</v>
      </c>
      <c r="I20" s="22">
        <f>+I21+I29+I38+I44+I41</f>
        <v>795243113.3199999</v>
      </c>
      <c r="J20" s="13">
        <f>+J21+J29+J38+J44</f>
        <v>88251926.42000003</v>
      </c>
      <c r="K20" s="1"/>
    </row>
    <row r="21" spans="1:11" ht="16.5" customHeight="1">
      <c r="A21" s="1"/>
      <c r="B21" s="7"/>
      <c r="C21" s="8" t="s">
        <v>25</v>
      </c>
      <c r="D21" s="28" t="s">
        <v>26</v>
      </c>
      <c r="E21" s="28"/>
      <c r="F21" s="22">
        <f>SUM(F22:F28)</f>
        <v>208269890</v>
      </c>
      <c r="G21" s="22">
        <f>SUM(G22:G28)</f>
        <v>318260913.49</v>
      </c>
      <c r="H21" s="22">
        <f>SUM(H22:H28)</f>
        <v>340671807.77</v>
      </c>
      <c r="I21" s="22">
        <f>SUM(I22:I28)</f>
        <v>292958482.88</v>
      </c>
      <c r="J21" s="13">
        <f aca="true" t="shared" si="1" ref="J21:J46">+G21-I21</f>
        <v>25302430.610000014</v>
      </c>
      <c r="K21" s="1"/>
    </row>
    <row r="22" spans="1:11" ht="16.5" customHeight="1">
      <c r="A22" s="1"/>
      <c r="B22" s="7"/>
      <c r="C22" s="1"/>
      <c r="D22" s="8" t="s">
        <v>27</v>
      </c>
      <c r="E22" s="9" t="s">
        <v>28</v>
      </c>
      <c r="F22" s="22">
        <v>2442173</v>
      </c>
      <c r="G22" s="23">
        <v>2940578.98</v>
      </c>
      <c r="H22" s="23">
        <v>825383.15</v>
      </c>
      <c r="I22" s="23">
        <v>820344.11</v>
      </c>
      <c r="J22" s="13">
        <f t="shared" si="1"/>
        <v>2120234.87</v>
      </c>
      <c r="K22" s="1"/>
    </row>
    <row r="23" spans="1:11" ht="16.5" customHeight="1">
      <c r="A23" s="1"/>
      <c r="B23" s="7"/>
      <c r="C23" s="1"/>
      <c r="D23" s="8" t="s">
        <v>29</v>
      </c>
      <c r="E23" s="9" t="s">
        <v>30</v>
      </c>
      <c r="F23" s="22">
        <v>13562014</v>
      </c>
      <c r="G23" s="23">
        <v>15088200.91</v>
      </c>
      <c r="H23" s="23">
        <v>13390849.440000001</v>
      </c>
      <c r="I23" s="23">
        <v>10940465.24</v>
      </c>
      <c r="J23" s="13">
        <f t="shared" si="1"/>
        <v>4147735.67</v>
      </c>
      <c r="K23" s="1"/>
    </row>
    <row r="24" spans="1:11" ht="16.5" customHeight="1">
      <c r="A24" s="1"/>
      <c r="B24" s="7"/>
      <c r="C24" s="1"/>
      <c r="D24" s="8" t="s">
        <v>31</v>
      </c>
      <c r="E24" s="9" t="s">
        <v>32</v>
      </c>
      <c r="F24" s="22">
        <v>824478</v>
      </c>
      <c r="G24" s="23">
        <v>824478</v>
      </c>
      <c r="H24" s="23">
        <v>118401.43000000001</v>
      </c>
      <c r="I24" s="23">
        <v>118250.63</v>
      </c>
      <c r="J24" s="13">
        <f t="shared" si="1"/>
        <v>706227.37</v>
      </c>
      <c r="K24" s="1"/>
    </row>
    <row r="25" spans="1:11" ht="16.5" customHeight="1">
      <c r="A25" s="1"/>
      <c r="B25" s="7"/>
      <c r="C25" s="1"/>
      <c r="D25" s="8" t="s">
        <v>33</v>
      </c>
      <c r="E25" s="9" t="s">
        <v>34</v>
      </c>
      <c r="F25" s="22">
        <v>189534825</v>
      </c>
      <c r="G25" s="23">
        <v>296413935.06</v>
      </c>
      <c r="H25" s="23">
        <v>325205120.55</v>
      </c>
      <c r="I25" s="23">
        <v>279957200.26</v>
      </c>
      <c r="J25" s="13">
        <f t="shared" si="1"/>
        <v>16456734.800000012</v>
      </c>
      <c r="K25" s="1"/>
    </row>
    <row r="26" spans="1:11" ht="16.5" customHeight="1">
      <c r="A26" s="1"/>
      <c r="B26" s="7"/>
      <c r="C26" s="1"/>
      <c r="D26" s="8" t="s">
        <v>35</v>
      </c>
      <c r="E26" s="9" t="s">
        <v>36</v>
      </c>
      <c r="F26" s="22">
        <v>288516</v>
      </c>
      <c r="G26" s="23">
        <v>312276.85</v>
      </c>
      <c r="H26" s="23">
        <v>24415.86</v>
      </c>
      <c r="I26" s="23">
        <v>24415.86</v>
      </c>
      <c r="J26" s="13">
        <f t="shared" si="1"/>
        <v>287860.99</v>
      </c>
      <c r="K26" s="1"/>
    </row>
    <row r="27" spans="1:11" ht="16.5" customHeight="1">
      <c r="A27" s="1"/>
      <c r="B27" s="7"/>
      <c r="C27" s="1"/>
      <c r="D27" s="8" t="s">
        <v>37</v>
      </c>
      <c r="E27" s="9" t="s">
        <v>38</v>
      </c>
      <c r="F27" s="22">
        <v>750000</v>
      </c>
      <c r="G27" s="23">
        <v>785728</v>
      </c>
      <c r="H27" s="23">
        <v>35728</v>
      </c>
      <c r="I27" s="23">
        <v>35728</v>
      </c>
      <c r="J27" s="13">
        <f t="shared" si="1"/>
        <v>750000</v>
      </c>
      <c r="K27" s="1"/>
    </row>
    <row r="28" spans="1:11" ht="16.5" customHeight="1">
      <c r="A28" s="1"/>
      <c r="B28" s="7"/>
      <c r="C28" s="1"/>
      <c r="D28" s="8" t="s">
        <v>39</v>
      </c>
      <c r="E28" s="9" t="s">
        <v>40</v>
      </c>
      <c r="F28" s="22">
        <v>867884</v>
      </c>
      <c r="G28" s="23">
        <v>1895715.69</v>
      </c>
      <c r="H28" s="23">
        <v>1071909.34</v>
      </c>
      <c r="I28" s="23">
        <v>1062078.78</v>
      </c>
      <c r="J28" s="13">
        <f t="shared" si="1"/>
        <v>833636.9099999999</v>
      </c>
      <c r="K28" s="1"/>
    </row>
    <row r="29" spans="1:11" ht="16.5" customHeight="1">
      <c r="A29" s="1"/>
      <c r="B29" s="7"/>
      <c r="C29" s="8" t="s">
        <v>41</v>
      </c>
      <c r="D29" s="28" t="s">
        <v>42</v>
      </c>
      <c r="E29" s="28"/>
      <c r="F29" s="22">
        <f>SUM(F30:F37)</f>
        <v>128583853</v>
      </c>
      <c r="G29" s="22">
        <f>SUM(G30:G37)</f>
        <v>154423397.70000002</v>
      </c>
      <c r="H29" s="22">
        <f>SUM(H30:H37)</f>
        <v>104327226.09</v>
      </c>
      <c r="I29" s="22">
        <f>SUM(I30:I37)</f>
        <v>98016952.87</v>
      </c>
      <c r="J29" s="13">
        <f t="shared" si="1"/>
        <v>56406444.83000001</v>
      </c>
      <c r="K29" s="1"/>
    </row>
    <row r="30" spans="1:11" ht="16.5" customHeight="1">
      <c r="A30" s="1"/>
      <c r="B30" s="7"/>
      <c r="C30" s="1"/>
      <c r="D30" s="8" t="s">
        <v>43</v>
      </c>
      <c r="E30" s="9" t="s">
        <v>44</v>
      </c>
      <c r="F30" s="22">
        <v>12978297</v>
      </c>
      <c r="G30" s="23">
        <v>17833343.36</v>
      </c>
      <c r="H30" s="23">
        <v>8981167.97</v>
      </c>
      <c r="I30" s="23">
        <v>8963924.57</v>
      </c>
      <c r="J30" s="13">
        <f t="shared" si="1"/>
        <v>8869418.79</v>
      </c>
      <c r="K30" s="1"/>
    </row>
    <row r="31" spans="1:11" ht="16.5" customHeight="1">
      <c r="A31" s="1"/>
      <c r="B31" s="7"/>
      <c r="C31" s="1"/>
      <c r="D31" s="8" t="s">
        <v>45</v>
      </c>
      <c r="E31" s="9" t="s">
        <v>46</v>
      </c>
      <c r="F31" s="22">
        <v>25289244</v>
      </c>
      <c r="G31" s="23">
        <v>24396973.48</v>
      </c>
      <c r="H31" s="23">
        <v>15085652.059999999</v>
      </c>
      <c r="I31" s="23">
        <v>12471526.76</v>
      </c>
      <c r="J31" s="13">
        <f t="shared" si="1"/>
        <v>11925446.72</v>
      </c>
      <c r="K31" s="1"/>
    </row>
    <row r="32" spans="1:11" ht="16.5" customHeight="1">
      <c r="A32" s="1"/>
      <c r="B32" s="7"/>
      <c r="C32" s="1"/>
      <c r="D32" s="8" t="s">
        <v>47</v>
      </c>
      <c r="E32" s="9" t="s">
        <v>48</v>
      </c>
      <c r="F32" s="22">
        <v>16315285</v>
      </c>
      <c r="G32" s="23">
        <v>11258105.98</v>
      </c>
      <c r="H32" s="23">
        <v>8249545.81</v>
      </c>
      <c r="I32" s="23">
        <v>7522519.09</v>
      </c>
      <c r="J32" s="13">
        <f t="shared" si="1"/>
        <v>3735586.8900000006</v>
      </c>
      <c r="K32" s="1"/>
    </row>
    <row r="33" spans="1:11" ht="16.5" customHeight="1">
      <c r="A33" s="1"/>
      <c r="B33" s="7"/>
      <c r="C33" s="1"/>
      <c r="D33" s="8" t="s">
        <v>49</v>
      </c>
      <c r="E33" s="9" t="s">
        <v>50</v>
      </c>
      <c r="F33" s="22">
        <v>11832500</v>
      </c>
      <c r="G33" s="23">
        <v>14426320</v>
      </c>
      <c r="H33" s="23">
        <v>15417101.37</v>
      </c>
      <c r="I33" s="23">
        <v>15417101.37</v>
      </c>
      <c r="J33" s="13">
        <f t="shared" si="1"/>
        <v>-990781.3699999992</v>
      </c>
      <c r="K33" s="1"/>
    </row>
    <row r="34" spans="1:11" ht="16.5" customHeight="1">
      <c r="A34" s="1"/>
      <c r="B34" s="7"/>
      <c r="C34" s="1"/>
      <c r="D34" s="8" t="s">
        <v>51</v>
      </c>
      <c r="E34" s="9" t="s">
        <v>52</v>
      </c>
      <c r="F34" s="22">
        <v>48006779</v>
      </c>
      <c r="G34" s="23">
        <v>72319602.86</v>
      </c>
      <c r="H34" s="23">
        <v>42686812.35</v>
      </c>
      <c r="I34" s="23">
        <v>42081457.49</v>
      </c>
      <c r="J34" s="13">
        <f t="shared" si="1"/>
        <v>30238145.369999997</v>
      </c>
      <c r="K34" s="1"/>
    </row>
    <row r="35" spans="1:11" ht="16.5" customHeight="1">
      <c r="A35" s="1"/>
      <c r="B35" s="7"/>
      <c r="C35" s="1"/>
      <c r="D35" s="8" t="s">
        <v>53</v>
      </c>
      <c r="E35" s="9" t="s">
        <v>54</v>
      </c>
      <c r="F35" s="22">
        <v>155000</v>
      </c>
      <c r="G35" s="23">
        <v>155000</v>
      </c>
      <c r="H35" s="23">
        <v>26674</v>
      </c>
      <c r="I35" s="23">
        <v>26374</v>
      </c>
      <c r="J35" s="13">
        <f t="shared" si="1"/>
        <v>128626</v>
      </c>
      <c r="K35" s="1"/>
    </row>
    <row r="36" spans="1:11" ht="16.5" customHeight="1">
      <c r="A36" s="1"/>
      <c r="B36" s="7"/>
      <c r="C36" s="1"/>
      <c r="D36" s="8" t="s">
        <v>55</v>
      </c>
      <c r="E36" s="9" t="s">
        <v>56</v>
      </c>
      <c r="F36" s="22">
        <v>167500</v>
      </c>
      <c r="G36" s="23">
        <v>167500</v>
      </c>
      <c r="H36" s="23">
        <v>0</v>
      </c>
      <c r="I36" s="23">
        <v>0</v>
      </c>
      <c r="J36" s="13">
        <f t="shared" si="1"/>
        <v>167500</v>
      </c>
      <c r="K36" s="1"/>
    </row>
    <row r="37" spans="1:11" ht="16.5" customHeight="1">
      <c r="A37" s="1"/>
      <c r="B37" s="7"/>
      <c r="C37" s="1"/>
      <c r="D37" s="8" t="s">
        <v>57</v>
      </c>
      <c r="E37" s="9" t="s">
        <v>58</v>
      </c>
      <c r="F37" s="22">
        <f>15603256-F39</f>
        <v>13839248</v>
      </c>
      <c r="G37" s="22">
        <f>15617244.02-G39</f>
        <v>13866552.02</v>
      </c>
      <c r="H37" s="22">
        <f>13930964.55-H39</f>
        <v>13880272.530000001</v>
      </c>
      <c r="I37" s="22">
        <f>11584741.61-I39</f>
        <v>11534049.59</v>
      </c>
      <c r="J37" s="13">
        <f t="shared" si="1"/>
        <v>2332502.4299999997</v>
      </c>
      <c r="K37" s="1"/>
    </row>
    <row r="38" spans="1:11" ht="16.5" customHeight="1">
      <c r="A38" s="1"/>
      <c r="B38" s="31" t="s">
        <v>59</v>
      </c>
      <c r="C38" s="31"/>
      <c r="D38" s="31"/>
      <c r="E38" s="31"/>
      <c r="F38" s="22">
        <f>F39</f>
        <v>1764008</v>
      </c>
      <c r="G38" s="22">
        <f>G39</f>
        <v>1750692</v>
      </c>
      <c r="H38" s="22">
        <f>H39</f>
        <v>50692.02</v>
      </c>
      <c r="I38" s="22">
        <f>I39</f>
        <v>50692.02</v>
      </c>
      <c r="J38" s="13">
        <f t="shared" si="1"/>
        <v>1699999.98</v>
      </c>
      <c r="K38" s="1"/>
    </row>
    <row r="39" spans="1:11" ht="16.5" customHeight="1">
      <c r="A39" s="1"/>
      <c r="B39" s="7"/>
      <c r="C39" s="8" t="s">
        <v>41</v>
      </c>
      <c r="D39" s="28" t="s">
        <v>42</v>
      </c>
      <c r="E39" s="28"/>
      <c r="F39" s="22">
        <f>84008+1680000</f>
        <v>1764008</v>
      </c>
      <c r="G39" s="22">
        <f>70692+1680000</f>
        <v>1750692</v>
      </c>
      <c r="H39" s="22">
        <v>50692.02</v>
      </c>
      <c r="I39" s="22">
        <v>50692.02</v>
      </c>
      <c r="J39" s="13">
        <f t="shared" si="1"/>
        <v>1699999.98</v>
      </c>
      <c r="K39" s="1"/>
    </row>
    <row r="40" spans="1:11" ht="16.5" customHeight="1">
      <c r="A40" s="1"/>
      <c r="B40" s="7"/>
      <c r="C40" s="1"/>
      <c r="D40" s="8" t="s">
        <v>57</v>
      </c>
      <c r="E40" s="9" t="s">
        <v>58</v>
      </c>
      <c r="F40" s="22">
        <f>37004+420000</f>
        <v>457004</v>
      </c>
      <c r="G40" s="23">
        <f>35392.02+420000</f>
        <v>455392.02</v>
      </c>
      <c r="H40" s="23">
        <v>30392.02</v>
      </c>
      <c r="I40" s="23">
        <v>30392.02</v>
      </c>
      <c r="J40" s="13">
        <f t="shared" si="1"/>
        <v>425000</v>
      </c>
      <c r="K40" s="1"/>
    </row>
    <row r="41" spans="1:11" s="24" customFormat="1" ht="16.5" customHeight="1">
      <c r="A41" s="20"/>
      <c r="B41" s="21"/>
      <c r="C41" s="8">
        <v>4000</v>
      </c>
      <c r="D41" s="28" t="s">
        <v>71</v>
      </c>
      <c r="E41" s="35"/>
      <c r="F41" s="22">
        <f>+F42</f>
        <v>0</v>
      </c>
      <c r="G41" s="22">
        <f>+G42</f>
        <v>404216985.55</v>
      </c>
      <c r="H41" s="22">
        <f>+H42</f>
        <v>404216985.55</v>
      </c>
      <c r="I41" s="22">
        <f>+I42</f>
        <v>404216985.55</v>
      </c>
      <c r="J41" s="13">
        <f t="shared" si="1"/>
        <v>0</v>
      </c>
      <c r="K41" s="20"/>
    </row>
    <row r="42" spans="1:11" s="24" customFormat="1" ht="16.5" customHeight="1">
      <c r="A42" s="20"/>
      <c r="B42" s="21"/>
      <c r="C42" s="20"/>
      <c r="D42" s="25">
        <v>4600</v>
      </c>
      <c r="E42" s="26" t="s">
        <v>72</v>
      </c>
      <c r="F42" s="22">
        <v>0</v>
      </c>
      <c r="G42" s="23">
        <v>404216985.55</v>
      </c>
      <c r="H42" s="23">
        <v>404216985.55</v>
      </c>
      <c r="I42" s="23">
        <v>404216985.55</v>
      </c>
      <c r="J42" s="13"/>
      <c r="K42" s="20"/>
    </row>
    <row r="43" spans="1:11" ht="21.75" customHeight="1">
      <c r="A43" s="1"/>
      <c r="B43" s="32" t="s">
        <v>60</v>
      </c>
      <c r="C43" s="32"/>
      <c r="D43" s="32"/>
      <c r="E43" s="32"/>
      <c r="F43" s="15">
        <v>0</v>
      </c>
      <c r="G43" s="16">
        <v>0</v>
      </c>
      <c r="H43" s="16">
        <v>0</v>
      </c>
      <c r="I43" s="16">
        <v>0</v>
      </c>
      <c r="J43" s="13">
        <f t="shared" si="1"/>
        <v>0</v>
      </c>
      <c r="K43" s="1"/>
    </row>
    <row r="44" spans="1:11" ht="21.75" customHeight="1">
      <c r="A44" s="1"/>
      <c r="B44" s="32" t="s">
        <v>61</v>
      </c>
      <c r="C44" s="32"/>
      <c r="D44" s="32"/>
      <c r="E44" s="32"/>
      <c r="F44" s="12">
        <f>F45</f>
        <v>9519945</v>
      </c>
      <c r="G44" s="12">
        <f>G45</f>
        <v>4843051</v>
      </c>
      <c r="H44" s="12">
        <f>H45</f>
        <v>0</v>
      </c>
      <c r="I44" s="12">
        <f>I45</f>
        <v>0</v>
      </c>
      <c r="J44" s="13">
        <f t="shared" si="1"/>
        <v>4843051</v>
      </c>
      <c r="K44" s="1"/>
    </row>
    <row r="45" spans="1:11" ht="21.75" customHeight="1">
      <c r="A45" s="1"/>
      <c r="B45" s="10"/>
      <c r="C45" s="8">
        <v>6000</v>
      </c>
      <c r="D45" s="28" t="s">
        <v>63</v>
      </c>
      <c r="E45" s="28"/>
      <c r="F45" s="13">
        <f>SUM(F46:F53)</f>
        <v>9519945</v>
      </c>
      <c r="G45" s="13">
        <f>SUM(G46:G53)</f>
        <v>4843051</v>
      </c>
      <c r="H45" s="13">
        <f>SUM(H46:H53)</f>
        <v>0</v>
      </c>
      <c r="I45" s="13">
        <f>SUM(I46:I53)</f>
        <v>0</v>
      </c>
      <c r="J45" s="13">
        <f t="shared" si="1"/>
        <v>4843051</v>
      </c>
      <c r="K45" s="1"/>
    </row>
    <row r="46" spans="1:11" ht="21.75" customHeight="1">
      <c r="A46" s="1"/>
      <c r="B46" s="7"/>
      <c r="C46" s="1"/>
      <c r="D46" s="8">
        <v>6200</v>
      </c>
      <c r="E46" s="9" t="s">
        <v>64</v>
      </c>
      <c r="F46" s="13">
        <v>9519945</v>
      </c>
      <c r="G46" s="14">
        <v>4843051</v>
      </c>
      <c r="H46" s="14">
        <v>0</v>
      </c>
      <c r="I46" s="14">
        <v>0</v>
      </c>
      <c r="J46" s="13">
        <f t="shared" si="1"/>
        <v>4843051</v>
      </c>
      <c r="K46" s="1"/>
    </row>
    <row r="47" spans="1:11" ht="0.75" customHeight="1">
      <c r="A47" s="1"/>
      <c r="B47" s="29"/>
      <c r="C47" s="29"/>
      <c r="D47" s="29"/>
      <c r="E47" s="29"/>
      <c r="F47" s="29"/>
      <c r="G47" s="29"/>
      <c r="H47" s="29"/>
      <c r="I47" s="29"/>
      <c r="J47" s="29"/>
      <c r="K47" s="1"/>
    </row>
    <row r="48" spans="1:11" ht="33" customHeight="1">
      <c r="A48" s="1"/>
      <c r="B48" s="1"/>
      <c r="C48" s="30" t="s">
        <v>62</v>
      </c>
      <c r="D48" s="30"/>
      <c r="E48" s="30"/>
      <c r="F48" s="30"/>
      <c r="G48" s="30"/>
      <c r="H48" s="30"/>
      <c r="I48" s="30"/>
      <c r="J48" s="30"/>
      <c r="K48" s="1"/>
    </row>
    <row r="49" spans="1:11" ht="30" customHeight="1">
      <c r="A49" s="1"/>
      <c r="B49" s="1"/>
      <c r="C49" s="1"/>
      <c r="D49" s="1"/>
      <c r="E49" s="1"/>
      <c r="F49" s="11"/>
      <c r="G49" s="11"/>
      <c r="H49" s="11"/>
      <c r="I49" s="11"/>
      <c r="J49" s="11"/>
      <c r="K49" s="1"/>
    </row>
  </sheetData>
  <sheetProtection/>
  <mergeCells count="28">
    <mergeCell ref="D45:E45"/>
    <mergeCell ref="B1:J1"/>
    <mergeCell ref="B2:J2"/>
    <mergeCell ref="B3:J3"/>
    <mergeCell ref="B4:J4"/>
    <mergeCell ref="B5:J5"/>
    <mergeCell ref="B7:E7"/>
    <mergeCell ref="F7:F9"/>
    <mergeCell ref="G7:G9"/>
    <mergeCell ref="H7:H9"/>
    <mergeCell ref="B44:E44"/>
    <mergeCell ref="I7:I9"/>
    <mergeCell ref="J7:J9"/>
    <mergeCell ref="D8:E8"/>
    <mergeCell ref="B10:E10"/>
    <mergeCell ref="B11:E11"/>
    <mergeCell ref="B12:E12"/>
    <mergeCell ref="D41:E41"/>
    <mergeCell ref="B6:J6"/>
    <mergeCell ref="D13:E13"/>
    <mergeCell ref="B47:J47"/>
    <mergeCell ref="C48:J48"/>
    <mergeCell ref="B20:E20"/>
    <mergeCell ref="D21:E21"/>
    <mergeCell ref="D29:E29"/>
    <mergeCell ref="B38:E38"/>
    <mergeCell ref="D39:E39"/>
    <mergeCell ref="B43:E43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Ivete</dc:creator>
  <cp:keywords/>
  <dc:description/>
  <cp:lastModifiedBy>Ivete</cp:lastModifiedBy>
  <cp:lastPrinted>2020-02-22T00:42:44Z</cp:lastPrinted>
  <dcterms:created xsi:type="dcterms:W3CDTF">2020-02-22T00:37:33Z</dcterms:created>
  <dcterms:modified xsi:type="dcterms:W3CDTF">2021-07-20T16:44:59Z</dcterms:modified>
  <cp:category/>
  <cp:version/>
  <cp:contentType/>
  <cp:contentStatus/>
</cp:coreProperties>
</file>