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<sst xmlns="http://schemas.openxmlformats.org/spreadsheetml/2006/main" count="537" uniqueCount="64">
  <si>
    <r>
      <rPr>
        <sz val="8"/>
        <color indexed="8"/>
        <rFont val="Soberana Sans"/>
        <family val="0"/>
      </rPr>
      <t>GASTO POR CATEGORÍA PROGRAMÁTICA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</si>
  <si>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</si>
  <si>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</si>
  <si>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</si>
  <si>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t>PROGRAMA PRESUPUESTARIO</t>
  </si>
  <si>
    <r>
      <rPr>
        <sz val="8"/>
        <color indexed="9"/>
        <rFont val="Soberana Sans"/>
        <family val="0"/>
      </rPr>
      <t>DENOMINACIÓN</t>
    </r>
  </si>
  <si>
    <t>GASTO CORRIENTE</t>
  </si>
  <si>
    <r>
      <rPr>
        <sz val="8"/>
        <color indexed="9"/>
        <rFont val="Soberana Sans"/>
        <family val="0"/>
      </rPr>
      <t>PENSIONES Y JUBILACIONES</t>
    </r>
  </si>
  <si>
    <t>GASTO DE INVERSIÓN</t>
  </si>
  <si>
    <t>TOTAL</t>
  </si>
  <si>
    <r>
      <rPr>
        <sz val="8"/>
        <color indexed="9"/>
        <rFont val="Soberana Sans"/>
        <family val="0"/>
      </rPr>
      <t>SERVICIOS PERSONALES</t>
    </r>
  </si>
  <si>
    <r>
      <rPr>
        <sz val="8"/>
        <color indexed="9"/>
        <rFont val="Soberana Sans"/>
        <family val="0"/>
      </rPr>
      <t>GASTO DE OPERACIÓN</t>
    </r>
  </si>
  <si>
    <r>
      <rPr>
        <sz val="8"/>
        <color indexed="9"/>
        <rFont val="Soberana Sans"/>
        <family val="0"/>
      </rPr>
      <t>SUBSIDIOS</t>
    </r>
  </si>
  <si>
    <r>
      <rPr>
        <sz val="8"/>
        <color indexed="9"/>
        <rFont val="Soberana Sans"/>
        <family val="0"/>
      </rPr>
      <t>OTROS DE CORRIENTE</t>
    </r>
  </si>
  <si>
    <r>
      <rPr>
        <sz val="8"/>
        <color indexed="9"/>
        <rFont val="Soberana Sans"/>
        <family val="0"/>
      </rPr>
      <t>SUMA</t>
    </r>
  </si>
  <si>
    <r>
      <rPr>
        <sz val="8"/>
        <color indexed="9"/>
        <rFont val="Soberana Sans"/>
        <family val="0"/>
      </rPr>
      <t>INVERSIÓN FÍSICA</t>
    </r>
  </si>
  <si>
    <r>
      <rPr>
        <sz val="8"/>
        <color indexed="9"/>
        <rFont val="Soberana Sans"/>
        <family val="0"/>
      </rPr>
      <t>OTROS DE INVERSIÓN</t>
    </r>
  </si>
  <si>
    <r>
      <rPr>
        <sz val="8"/>
        <color indexed="9"/>
        <rFont val="Soberana Sans"/>
        <family val="0"/>
      </rPr>
      <t>TOTAL</t>
    </r>
  </si>
  <si>
    <t>ESTRUCTURA PORCENTUAL</t>
  </si>
  <si>
    <r>
      <rPr>
        <sz val="8"/>
        <color indexed="9"/>
        <rFont val="Soberana Sans"/>
        <family val="0"/>
      </rPr>
      <t>TIPO</t>
    </r>
  </si>
  <si>
    <r>
      <rPr>
        <sz val="8"/>
        <color indexed="9"/>
        <rFont val="Soberana Sans"/>
        <family val="0"/>
      </rPr>
      <t>GRUPO</t>
    </r>
  </si>
  <si>
    <r>
      <rPr>
        <sz val="8"/>
        <color indexed="9"/>
        <rFont val="Soberana Sans"/>
        <family val="0"/>
      </rPr>
      <t>MODA LIDAD</t>
    </r>
  </si>
  <si>
    <r>
      <rPr>
        <sz val="8"/>
        <color indexed="9"/>
        <rFont val="Soberana Sans"/>
        <family val="0"/>
      </rPr>
      <t>PRO GRAMA</t>
    </r>
  </si>
  <si>
    <r>
      <rPr>
        <sz val="8"/>
        <color indexed="9"/>
        <rFont val="Soberana Sans"/>
        <family val="0"/>
      </rPr>
      <t>CORRIENTE</t>
    </r>
  </si>
  <si>
    <r>
      <rPr>
        <sz val="8"/>
        <color indexed="9"/>
        <rFont val="Soberana Sans"/>
        <family val="0"/>
      </rPr>
      <t>INVERSIÓN</t>
    </r>
  </si>
  <si>
    <t/>
  </si>
  <si>
    <r>
      <rPr>
        <sz val="7"/>
        <color indexed="8"/>
        <rFont val="Soberana Sans"/>
        <family val="0"/>
      </rPr>
      <t>Programas Federales</t>
    </r>
  </si>
  <si>
    <r>
      <rPr>
        <sz val="7"/>
        <color indexed="8"/>
        <rFont val="Soberana Sans"/>
        <family val="0"/>
      </rPr>
      <t>TOTAL APROBADO</t>
    </r>
  </si>
  <si>
    <r>
      <rPr>
        <sz val="7"/>
        <color indexed="8"/>
        <rFont val="Soberana Sans"/>
        <family val="0"/>
      </rPr>
      <t>TOTAL MODIFICADO</t>
    </r>
  </si>
  <si>
    <r>
      <rPr>
        <sz val="7"/>
        <color indexed="8"/>
        <rFont val="Soberana Sans"/>
        <family val="0"/>
      </rPr>
      <t>TOTAL DEVENGADO</t>
    </r>
  </si>
  <si>
    <r>
      <rPr>
        <sz val="7"/>
        <color indexed="8"/>
        <rFont val="Soberana Sans"/>
        <family val="0"/>
      </rPr>
      <t>TOTAL PAGADO</t>
    </r>
  </si>
  <si>
    <r>
      <rPr>
        <sz val="7"/>
        <color indexed="8"/>
        <rFont val="Soberana Sans"/>
        <family val="0"/>
      </rPr>
      <t>Porcentaje Pag/Aprob</t>
    </r>
  </si>
  <si>
    <r>
      <rPr>
        <sz val="7"/>
        <color indexed="8"/>
        <rFont val="Soberana Sans"/>
        <family val="0"/>
      </rPr>
      <t>Porcentaje Pag/Modif</t>
    </r>
  </si>
  <si>
    <t>1</t>
  </si>
  <si>
    <t>2</t>
  </si>
  <si>
    <r>
      <rPr>
        <sz val="7"/>
        <color indexed="8"/>
        <rFont val="Soberana Sans"/>
        <family val="0"/>
      </rPr>
      <t>Desempeño de las Funciones</t>
    </r>
  </si>
  <si>
    <r>
      <rPr>
        <sz val="7"/>
        <color indexed="8"/>
        <rFont val="Soberana Sans"/>
        <family val="0"/>
      </rPr>
      <t>Aprobado</t>
    </r>
  </si>
  <si>
    <r>
      <rPr>
        <sz val="7"/>
        <color indexed="8"/>
        <rFont val="Soberana Sans"/>
        <family val="0"/>
      </rPr>
      <t>Modificado</t>
    </r>
  </si>
  <si>
    <r>
      <rPr>
        <sz val="7"/>
        <color indexed="8"/>
        <rFont val="Soberana Sans"/>
        <family val="0"/>
      </rPr>
      <t>Devengado</t>
    </r>
  </si>
  <si>
    <r>
      <rPr>
        <sz val="7"/>
        <color indexed="8"/>
        <rFont val="Soberana Sans"/>
        <family val="0"/>
      </rPr>
      <t>Pagado</t>
    </r>
  </si>
  <si>
    <t>E</t>
  </si>
  <si>
    <r>
      <rPr>
        <sz val="7"/>
        <color indexed="8"/>
        <rFont val="Soberana Sans"/>
        <family val="0"/>
      </rPr>
      <t>Prestación de Servicios Públicos</t>
    </r>
  </si>
  <si>
    <t>010</t>
  </si>
  <si>
    <r>
      <rPr>
        <sz val="7"/>
        <color indexed="8"/>
        <rFont val="Soberana Sans"/>
        <family val="0"/>
      </rPr>
      <t>Formación y capacitación de recursos humanos para la salud</t>
    </r>
  </si>
  <si>
    <t>022</t>
  </si>
  <si>
    <r>
      <rPr>
        <sz val="7"/>
        <color indexed="8"/>
        <rFont val="Soberana Sans"/>
        <family val="0"/>
      </rPr>
      <t>Investigación y desarrollo tecnológico en salud</t>
    </r>
  </si>
  <si>
    <t>023</t>
  </si>
  <si>
    <r>
      <rPr>
        <sz val="7"/>
        <color indexed="8"/>
        <rFont val="Soberana Sans"/>
        <family val="0"/>
      </rPr>
      <t>Atención a la Salud</t>
    </r>
  </si>
  <si>
    <t>K</t>
  </si>
  <si>
    <r>
      <rPr>
        <sz val="7"/>
        <color indexed="8"/>
        <rFont val="Soberana Sans"/>
        <family val="0"/>
      </rPr>
      <t>Proyectos de Inversión</t>
    </r>
  </si>
  <si>
    <t>027</t>
  </si>
  <si>
    <r>
      <rPr>
        <sz val="7"/>
        <color indexed="8"/>
        <rFont val="Soberana Sans"/>
        <family val="0"/>
      </rPr>
      <t>Mantenimiento de infraestructura</t>
    </r>
  </si>
  <si>
    <t>3</t>
  </si>
  <si>
    <r>
      <rPr>
        <sz val="7"/>
        <color indexed="8"/>
        <rFont val="Soberana Sans"/>
        <family val="0"/>
      </rPr>
      <t>Administrativos y de Apoyo</t>
    </r>
  </si>
  <si>
    <t>M</t>
  </si>
  <si>
    <r>
      <rPr>
        <sz val="7"/>
        <color indexed="8"/>
        <rFont val="Soberana Sans"/>
        <family val="0"/>
      </rPr>
      <t>Apoyo al proceso presupuestario y para mejorar la eficiencia institucional</t>
    </r>
  </si>
  <si>
    <t>001</t>
  </si>
  <si>
    <r>
      <rPr>
        <sz val="7"/>
        <color indexed="8"/>
        <rFont val="Soberana Sans"/>
        <family val="0"/>
      </rPr>
      <t>Actividades de apoyo administrativo</t>
    </r>
  </si>
  <si>
    <t>O</t>
  </si>
  <si>
    <r>
      <rPr>
        <sz val="7"/>
        <color indexed="8"/>
        <rFont val="Soberana Sans"/>
        <family val="0"/>
      </rPr>
      <t>Apoyo a la función pública y al mejoramiento de la gestión</t>
    </r>
  </si>
  <si>
    <r>
      <rPr>
        <sz val="7"/>
        <color indexed="8"/>
        <rFont val="Soberana Sans"/>
        <family val="0"/>
      </rPr>
      <t>Actividades de apoyo a la función pública y buen gobierno</t>
    </r>
  </si>
  <si>
    <t xml:space="preserve">1/ Las sumas parciales y total pueden no coincidir debido al redondeo. El símbolo -o- corresponde a porcentajes menores a 0.05% o mayores a 500%.
Fuente: Presupuesto Aprobado y Modificado, sistemas globalizadores de la Secretaría de Hacienda y Crédito Público. Presupuesto Devengado y Pagado, el ente público.
</t>
  </si>
  <si>
    <t>CUARTO TRIMESTRE ENERO - DICIEMBRE 2023</t>
  </si>
  <si>
    <t>CIFRAS PRELIMINARES ANTES DE DICTAMEN Y CIERRE DE LA CUENTA DE LA HACIENDA PUBLICA FEDERAL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</si>
</sst>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"/>
    <numFmt numFmtId="173" formatCode="#,##0.0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9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172" fontId="5" fillId="33" borderId="14" xfId="0" applyNumberFormat="1" applyFont="1" applyFill="1" applyBorder="1" applyAlignment="1" applyProtection="1">
      <alignment horizontal="right" vertical="center" wrapText="1"/>
      <protection/>
    </xf>
    <xf numFmtId="172" fontId="5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3" xfId="0" applyFont="1" applyFill="1" applyBorder="1" applyAlignment="1" applyProtection="1">
      <alignment horizontal="righ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172" fontId="5" fillId="0" borderId="13" xfId="0" applyNumberFormat="1" applyFont="1" applyFill="1" applyBorder="1" applyAlignment="1" applyProtection="1">
      <alignment horizontal="right" vertical="center" wrapText="1"/>
      <protection/>
    </xf>
    <xf numFmtId="3" fontId="5" fillId="0" borderId="13" xfId="0" applyNumberFormat="1" applyFont="1" applyFill="1" applyBorder="1" applyAlignment="1" applyProtection="1">
      <alignment horizontal="right" vertical="center" wrapText="1"/>
      <protection/>
    </xf>
    <xf numFmtId="173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173" fontId="5" fillId="0" borderId="14" xfId="0" applyNumberFormat="1" applyFont="1" applyFill="1" applyBorder="1" applyAlignment="1" applyProtection="1">
      <alignment horizontal="right" vertical="center" wrapText="1"/>
      <protection/>
    </xf>
    <xf numFmtId="172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4"/>
  <sheetViews>
    <sheetView showGridLines="0" tabSelected="1" zoomScalePageLayoutView="0" workbookViewId="0" topLeftCell="A91">
      <selection activeCell="B114" sqref="B114"/>
    </sheetView>
  </sheetViews>
  <sheetFormatPr defaultColWidth="9.140625" defaultRowHeight="12.75"/>
  <cols>
    <col min="1" max="1" width="1.8515625" style="0" customWidth="1"/>
    <col min="2" max="2" width="3.8515625" style="0" customWidth="1"/>
    <col min="3" max="5" width="5.421875" style="0" customWidth="1"/>
    <col min="6" max="6" width="32.7109375" style="0" customWidth="1"/>
    <col min="7" max="17" width="14.28125" style="0" customWidth="1"/>
    <col min="18" max="18" width="10.8515625" style="0" customWidth="1"/>
    <col min="19" max="19" width="12.57421875" style="0" customWidth="1"/>
    <col min="20" max="20" width="10.140625" style="0" customWidth="1"/>
    <col min="21" max="21" width="3.421875" style="0" customWidth="1"/>
  </cols>
  <sheetData>
    <row r="1" spans="1:21" ht="12" customHeight="1">
      <c r="A1" s="29" t="s">
        <v>62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1"/>
    </row>
    <row r="2" spans="1:21" ht="12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1"/>
    </row>
    <row r="3" spans="1:21" ht="12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1"/>
    </row>
    <row r="4" spans="1:21" ht="12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1"/>
    </row>
    <row r="5" spans="1:21" ht="12" customHeight="1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1"/>
    </row>
    <row r="6" spans="1:21" ht="19.5" customHeight="1">
      <c r="A6" s="30" t="s">
        <v>4</v>
      </c>
      <c r="B6" s="30"/>
      <c r="C6" s="30"/>
      <c r="D6" s="30"/>
      <c r="E6" s="30"/>
      <c r="F6" s="31" t="s">
        <v>5</v>
      </c>
      <c r="G6" s="30" t="s">
        <v>6</v>
      </c>
      <c r="H6" s="30"/>
      <c r="I6" s="30"/>
      <c r="J6" s="30"/>
      <c r="K6" s="30"/>
      <c r="L6" s="30" t="s">
        <v>7</v>
      </c>
      <c r="M6" s="27" t="s">
        <v>8</v>
      </c>
      <c r="N6" s="27"/>
      <c r="O6" s="27"/>
      <c r="P6" s="27"/>
      <c r="Q6" s="27" t="s">
        <v>9</v>
      </c>
      <c r="R6" s="27"/>
      <c r="S6" s="27"/>
      <c r="T6" s="27"/>
      <c r="U6" s="1"/>
    </row>
    <row r="7" spans="1:21" ht="15" customHeight="1">
      <c r="A7" s="30"/>
      <c r="B7" s="30"/>
      <c r="C7" s="30"/>
      <c r="D7" s="30"/>
      <c r="E7" s="30"/>
      <c r="F7" s="31"/>
      <c r="G7" s="24" t="s">
        <v>10</v>
      </c>
      <c r="H7" s="24" t="s">
        <v>11</v>
      </c>
      <c r="I7" s="24" t="s">
        <v>12</v>
      </c>
      <c r="J7" s="24" t="s">
        <v>13</v>
      </c>
      <c r="K7" s="24" t="s">
        <v>14</v>
      </c>
      <c r="L7" s="30"/>
      <c r="M7" s="28" t="s">
        <v>15</v>
      </c>
      <c r="N7" s="24" t="s">
        <v>12</v>
      </c>
      <c r="O7" s="24" t="s">
        <v>16</v>
      </c>
      <c r="P7" s="24" t="s">
        <v>14</v>
      </c>
      <c r="Q7" s="24" t="s">
        <v>17</v>
      </c>
      <c r="R7" s="25" t="s">
        <v>18</v>
      </c>
      <c r="S7" s="25"/>
      <c r="T7" s="25"/>
      <c r="U7" s="1"/>
    </row>
    <row r="8" spans="1:21" ht="34.5" customHeight="1">
      <c r="A8" s="25" t="s">
        <v>19</v>
      </c>
      <c r="B8" s="25"/>
      <c r="C8" s="4" t="s">
        <v>20</v>
      </c>
      <c r="D8" s="4" t="s">
        <v>21</v>
      </c>
      <c r="E8" s="4" t="s">
        <v>22</v>
      </c>
      <c r="F8" s="31"/>
      <c r="G8" s="24"/>
      <c r="H8" s="24"/>
      <c r="I8" s="24"/>
      <c r="J8" s="24"/>
      <c r="K8" s="24"/>
      <c r="L8" s="30"/>
      <c r="M8" s="28"/>
      <c r="N8" s="24"/>
      <c r="O8" s="24"/>
      <c r="P8" s="24"/>
      <c r="Q8" s="24"/>
      <c r="R8" s="2" t="s">
        <v>23</v>
      </c>
      <c r="S8" s="2" t="s">
        <v>7</v>
      </c>
      <c r="T8" s="3" t="s">
        <v>24</v>
      </c>
      <c r="U8" s="1"/>
    </row>
    <row r="9" spans="1:21" ht="15" customHeight="1">
      <c r="A9" s="26" t="s">
        <v>25</v>
      </c>
      <c r="B9" s="26"/>
      <c r="C9" s="5" t="s">
        <v>25</v>
      </c>
      <c r="D9" s="5" t="s">
        <v>25</v>
      </c>
      <c r="E9" s="5" t="s">
        <v>25</v>
      </c>
      <c r="F9" s="6" t="s">
        <v>26</v>
      </c>
      <c r="G9" s="7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9" t="s">
        <v>25</v>
      </c>
      <c r="S9" s="9" t="s">
        <v>25</v>
      </c>
      <c r="T9" s="9" t="s">
        <v>25</v>
      </c>
      <c r="U9" s="1"/>
    </row>
    <row r="10" spans="1:31" ht="15" customHeight="1">
      <c r="A10" s="21" t="s">
        <v>25</v>
      </c>
      <c r="B10" s="21"/>
      <c r="C10" s="10" t="s">
        <v>25</v>
      </c>
      <c r="D10" s="10" t="s">
        <v>25</v>
      </c>
      <c r="E10" s="10" t="s">
        <v>25</v>
      </c>
      <c r="F10" s="11" t="s">
        <v>27</v>
      </c>
      <c r="G10" s="12">
        <f aca="true" t="shared" si="0" ref="G10:H13">+G18+G74</f>
        <v>1279973706</v>
      </c>
      <c r="H10" s="12">
        <f t="shared" si="0"/>
        <v>1209177240</v>
      </c>
      <c r="I10" s="13">
        <v>0</v>
      </c>
      <c r="J10" s="12">
        <f>+J18+J74</f>
        <v>5640254</v>
      </c>
      <c r="K10" s="14">
        <f>+G10+H10+I10+J10</f>
        <v>2494791200</v>
      </c>
      <c r="L10" s="13">
        <v>0</v>
      </c>
      <c r="M10" s="14">
        <f>+M18</f>
        <v>42319965</v>
      </c>
      <c r="N10" s="13">
        <v>0</v>
      </c>
      <c r="O10" s="13">
        <v>0</v>
      </c>
      <c r="P10" s="14">
        <f>+M10+N10+O10</f>
        <v>42319965</v>
      </c>
      <c r="Q10" s="14">
        <f>+K10+P10</f>
        <v>2537111165</v>
      </c>
      <c r="R10" s="15">
        <f>+K10/Q10*100</f>
        <v>98.33196252557582</v>
      </c>
      <c r="S10" s="13">
        <v>0</v>
      </c>
      <c r="T10" s="15">
        <f>+P10/Q10*100</f>
        <v>1.6680374744241844</v>
      </c>
      <c r="U10" s="16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ht="15" customHeight="1">
      <c r="A11" s="21" t="s">
        <v>25</v>
      </c>
      <c r="B11" s="21"/>
      <c r="C11" s="10" t="s">
        <v>25</v>
      </c>
      <c r="D11" s="10" t="s">
        <v>25</v>
      </c>
      <c r="E11" s="10" t="s">
        <v>25</v>
      </c>
      <c r="F11" s="11" t="s">
        <v>28</v>
      </c>
      <c r="G11" s="12">
        <f t="shared" si="0"/>
        <v>1366830477.8500001</v>
      </c>
      <c r="H11" s="12">
        <f t="shared" si="0"/>
        <v>1227132677.75</v>
      </c>
      <c r="I11" s="13">
        <v>0</v>
      </c>
      <c r="J11" s="12">
        <f>+J19+J75</f>
        <v>11204923.02</v>
      </c>
      <c r="K11" s="14">
        <f>+G11+H11+I11+J11</f>
        <v>2605168078.6200004</v>
      </c>
      <c r="L11" s="13">
        <v>0</v>
      </c>
      <c r="M11" s="14">
        <f>+M19</f>
        <v>21799431.5</v>
      </c>
      <c r="N11" s="13">
        <v>0</v>
      </c>
      <c r="O11" s="13">
        <v>0</v>
      </c>
      <c r="P11" s="14">
        <f>+M11+N11+O11</f>
        <v>21799431.5</v>
      </c>
      <c r="Q11" s="14">
        <f>+K11+P11</f>
        <v>2626967510.1200004</v>
      </c>
      <c r="R11" s="15">
        <f>+K11/Q11*100</f>
        <v>99.17016744912067</v>
      </c>
      <c r="S11" s="13">
        <v>0</v>
      </c>
      <c r="T11" s="15">
        <f>+P11/Q11*100</f>
        <v>0.8298325508793293</v>
      </c>
      <c r="U11" s="16"/>
      <c r="V11" s="20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ht="15" customHeight="1">
      <c r="A12" s="21" t="s">
        <v>25</v>
      </c>
      <c r="B12" s="21"/>
      <c r="C12" s="10" t="s">
        <v>25</v>
      </c>
      <c r="D12" s="10" t="s">
        <v>25</v>
      </c>
      <c r="E12" s="10" t="s">
        <v>25</v>
      </c>
      <c r="F12" s="11" t="s">
        <v>29</v>
      </c>
      <c r="G12" s="12">
        <f t="shared" si="0"/>
        <v>1366830477.8500001</v>
      </c>
      <c r="H12" s="12">
        <f t="shared" si="0"/>
        <v>1223747154.96</v>
      </c>
      <c r="I12" s="13">
        <v>0</v>
      </c>
      <c r="J12" s="12">
        <f>+J20+J76</f>
        <v>4900667.27</v>
      </c>
      <c r="K12" s="14">
        <f>+G12+H12+I12+J12</f>
        <v>2595478300.0800004</v>
      </c>
      <c r="L12" s="13">
        <v>0</v>
      </c>
      <c r="M12" s="14">
        <f>+M20</f>
        <v>21799431.5</v>
      </c>
      <c r="N12" s="13">
        <v>0</v>
      </c>
      <c r="O12" s="13">
        <v>0</v>
      </c>
      <c r="P12" s="14">
        <f>+M12+N12+O12</f>
        <v>21799431.5</v>
      </c>
      <c r="Q12" s="14">
        <f>+K12+P12</f>
        <v>2617277731.5800004</v>
      </c>
      <c r="R12" s="15">
        <f>+K12/Q12*100</f>
        <v>99.16709521358896</v>
      </c>
      <c r="S12" s="13">
        <v>0</v>
      </c>
      <c r="T12" s="15">
        <f>+P12/Q12*100</f>
        <v>0.8329047864110355</v>
      </c>
      <c r="U12" s="16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ht="15" customHeight="1">
      <c r="A13" s="21" t="s">
        <v>25</v>
      </c>
      <c r="B13" s="21"/>
      <c r="C13" s="10" t="s">
        <v>25</v>
      </c>
      <c r="D13" s="10" t="s">
        <v>25</v>
      </c>
      <c r="E13" s="10" t="s">
        <v>25</v>
      </c>
      <c r="F13" s="11" t="s">
        <v>30</v>
      </c>
      <c r="G13" s="12">
        <f t="shared" si="0"/>
        <v>1366830477.8500001</v>
      </c>
      <c r="H13" s="12">
        <f t="shared" si="0"/>
        <v>1216308891.6599998</v>
      </c>
      <c r="I13" s="13">
        <v>0</v>
      </c>
      <c r="J13" s="12">
        <f>+J21+J77</f>
        <v>4900667.27</v>
      </c>
      <c r="K13" s="14">
        <f>+G13+H13+I13+J13</f>
        <v>2588040036.78</v>
      </c>
      <c r="L13" s="13">
        <v>0</v>
      </c>
      <c r="M13" s="14">
        <f>+M21</f>
        <v>21767431.5</v>
      </c>
      <c r="N13" s="13">
        <v>0</v>
      </c>
      <c r="O13" s="13">
        <v>0</v>
      </c>
      <c r="P13" s="14">
        <f>+M13+N13+O13</f>
        <v>21767431.5</v>
      </c>
      <c r="Q13" s="14">
        <f>+K13+P13</f>
        <v>2609807468.28</v>
      </c>
      <c r="R13" s="15">
        <f>+K13/Q13*100</f>
        <v>99.16593726684575</v>
      </c>
      <c r="S13" s="13">
        <v>0</v>
      </c>
      <c r="T13" s="15">
        <f>+P13/Q13*100</f>
        <v>0.8340627331542536</v>
      </c>
      <c r="U13" s="16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ht="15" customHeight="1">
      <c r="A14" s="21" t="s">
        <v>25</v>
      </c>
      <c r="B14" s="21"/>
      <c r="C14" s="10" t="s">
        <v>25</v>
      </c>
      <c r="D14" s="10" t="s">
        <v>25</v>
      </c>
      <c r="E14" s="10" t="s">
        <v>25</v>
      </c>
      <c r="F14" s="11" t="s">
        <v>31</v>
      </c>
      <c r="G14" s="18">
        <f>+G13/G10</f>
        <v>1.0678582469646452</v>
      </c>
      <c r="H14" s="18">
        <f>+H13/H10</f>
        <v>1.0058979373941903</v>
      </c>
      <c r="I14" s="13">
        <v>0</v>
      </c>
      <c r="J14" s="18">
        <f>+J13/J10</f>
        <v>0.8688735064059171</v>
      </c>
      <c r="K14" s="18">
        <f>+K13/K10</f>
        <v>1.0373774112959835</v>
      </c>
      <c r="L14" s="13">
        <v>0</v>
      </c>
      <c r="M14" s="18">
        <f>+M13/M10</f>
        <v>0.5143537217008568</v>
      </c>
      <c r="N14" s="13">
        <v>0</v>
      </c>
      <c r="O14" s="13">
        <v>0</v>
      </c>
      <c r="P14" s="18">
        <f>+P13/P10</f>
        <v>0.5143537217008568</v>
      </c>
      <c r="Q14" s="18">
        <f>+Q13/Q10</f>
        <v>1.0286531801534207</v>
      </c>
      <c r="R14" s="15"/>
      <c r="S14" s="13"/>
      <c r="T14" s="15"/>
      <c r="U14" s="16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ht="15" customHeight="1">
      <c r="A15" s="21" t="s">
        <v>25</v>
      </c>
      <c r="B15" s="21"/>
      <c r="C15" s="10" t="s">
        <v>25</v>
      </c>
      <c r="D15" s="10" t="s">
        <v>25</v>
      </c>
      <c r="E15" s="10" t="s">
        <v>25</v>
      </c>
      <c r="F15" s="11" t="s">
        <v>32</v>
      </c>
      <c r="G15" s="18">
        <f>+G13/G11</f>
        <v>1</v>
      </c>
      <c r="H15" s="18">
        <f>+H13/H11</f>
        <v>0.991179612207992</v>
      </c>
      <c r="I15" s="13">
        <v>0</v>
      </c>
      <c r="J15" s="18">
        <f>+J13/J11</f>
        <v>0.4373673305253997</v>
      </c>
      <c r="K15" s="18">
        <f>+K13/K11</f>
        <v>0.9934253601598431</v>
      </c>
      <c r="L15" s="13">
        <v>0</v>
      </c>
      <c r="M15" s="18">
        <f>+M13/M11</f>
        <v>0.9985320718111388</v>
      </c>
      <c r="N15" s="13">
        <v>0</v>
      </c>
      <c r="O15" s="13">
        <v>0</v>
      </c>
      <c r="P15" s="18">
        <f>+P13/P11</f>
        <v>0.9985320718111388</v>
      </c>
      <c r="Q15" s="18">
        <f>+Q13/Q11</f>
        <v>0.993467737315405</v>
      </c>
      <c r="R15" s="15"/>
      <c r="S15" s="13"/>
      <c r="T15" s="15"/>
      <c r="U15" s="16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ht="15" customHeight="1">
      <c r="A16" s="21" t="s">
        <v>25</v>
      </c>
      <c r="B16" s="21"/>
      <c r="C16" s="10" t="s">
        <v>25</v>
      </c>
      <c r="D16" s="10" t="s">
        <v>25</v>
      </c>
      <c r="E16" s="10" t="s">
        <v>25</v>
      </c>
      <c r="F16" s="16"/>
      <c r="G16" s="18"/>
      <c r="H16" s="15"/>
      <c r="I16" s="13"/>
      <c r="J16" s="15"/>
      <c r="K16" s="15"/>
      <c r="L16" s="13"/>
      <c r="M16" s="15"/>
      <c r="N16" s="13"/>
      <c r="O16" s="13"/>
      <c r="P16" s="15"/>
      <c r="Q16" s="15"/>
      <c r="R16" s="15"/>
      <c r="S16" s="13"/>
      <c r="T16" s="15"/>
      <c r="U16" s="16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ht="18" customHeight="1">
      <c r="A17" s="21" t="s">
        <v>33</v>
      </c>
      <c r="B17" s="21"/>
      <c r="C17" s="10" t="s">
        <v>34</v>
      </c>
      <c r="D17" s="10" t="s">
        <v>25</v>
      </c>
      <c r="E17" s="10" t="s">
        <v>25</v>
      </c>
      <c r="F17" s="11" t="s">
        <v>35</v>
      </c>
      <c r="G17" s="19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5"/>
      <c r="S17" s="13"/>
      <c r="T17" s="15"/>
      <c r="U17" s="16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ht="15" customHeight="1">
      <c r="A18" s="21" t="s">
        <v>33</v>
      </c>
      <c r="B18" s="21"/>
      <c r="C18" s="10" t="s">
        <v>34</v>
      </c>
      <c r="D18" s="10" t="s">
        <v>25</v>
      </c>
      <c r="E18" s="10" t="s">
        <v>25</v>
      </c>
      <c r="F18" s="11" t="s">
        <v>36</v>
      </c>
      <c r="G18" s="12">
        <f aca="true" t="shared" si="1" ref="G18:H21">+G26</f>
        <v>1206471077</v>
      </c>
      <c r="H18" s="12">
        <f t="shared" si="1"/>
        <v>1205308199</v>
      </c>
      <c r="I18" s="13">
        <v>0</v>
      </c>
      <c r="J18" s="12">
        <f>+J26</f>
        <v>5640254</v>
      </c>
      <c r="K18" s="14">
        <f>+G18+H18+I18+J18</f>
        <v>2417419530</v>
      </c>
      <c r="L18" s="13">
        <v>0</v>
      </c>
      <c r="M18" s="14">
        <f>+M26</f>
        <v>42319965</v>
      </c>
      <c r="N18" s="13">
        <v>0</v>
      </c>
      <c r="O18" s="13">
        <v>0</v>
      </c>
      <c r="P18" s="14">
        <f>+M18+N18+O18</f>
        <v>42319965</v>
      </c>
      <c r="Q18" s="14">
        <f>+K18+P18</f>
        <v>2459739495</v>
      </c>
      <c r="R18" s="15">
        <f>+K18/Q18*100</f>
        <v>98.2794940242239</v>
      </c>
      <c r="S18" s="13">
        <v>0</v>
      </c>
      <c r="T18" s="15">
        <f>+P18/Q18*100</f>
        <v>1.7205059757761054</v>
      </c>
      <c r="U18" s="16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ht="15" customHeight="1">
      <c r="A19" s="21" t="s">
        <v>33</v>
      </c>
      <c r="B19" s="21"/>
      <c r="C19" s="10" t="s">
        <v>34</v>
      </c>
      <c r="D19" s="10" t="s">
        <v>25</v>
      </c>
      <c r="E19" s="10" t="s">
        <v>25</v>
      </c>
      <c r="F19" s="11" t="s">
        <v>37</v>
      </c>
      <c r="G19" s="12">
        <f t="shared" si="1"/>
        <v>1234542660.1200001</v>
      </c>
      <c r="H19" s="12">
        <f t="shared" si="1"/>
        <v>1223263636.75</v>
      </c>
      <c r="I19" s="13">
        <v>0</v>
      </c>
      <c r="J19" s="12">
        <f>+J27</f>
        <v>11204923.02</v>
      </c>
      <c r="K19" s="14">
        <f>+G19+H19+I19+J19</f>
        <v>2469011219.89</v>
      </c>
      <c r="L19" s="13">
        <v>0</v>
      </c>
      <c r="M19" s="14">
        <f>+M27</f>
        <v>21799431.5</v>
      </c>
      <c r="N19" s="13">
        <v>0</v>
      </c>
      <c r="O19" s="13">
        <v>0</v>
      </c>
      <c r="P19" s="14">
        <f>+M19+N19+O19</f>
        <v>21799431.5</v>
      </c>
      <c r="Q19" s="14">
        <f>+K19+P19</f>
        <v>2490810651.39</v>
      </c>
      <c r="R19" s="15">
        <f>+K19/Q19*100</f>
        <v>99.12480575398878</v>
      </c>
      <c r="S19" s="13">
        <v>0</v>
      </c>
      <c r="T19" s="15">
        <f>+P19/Q19*100</f>
        <v>0.8751942460112254</v>
      </c>
      <c r="U19" s="16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ht="15" customHeight="1">
      <c r="A20" s="21" t="s">
        <v>33</v>
      </c>
      <c r="B20" s="21"/>
      <c r="C20" s="10" t="s">
        <v>34</v>
      </c>
      <c r="D20" s="10" t="s">
        <v>25</v>
      </c>
      <c r="E20" s="10" t="s">
        <v>25</v>
      </c>
      <c r="F20" s="11" t="s">
        <v>38</v>
      </c>
      <c r="G20" s="12">
        <f t="shared" si="1"/>
        <v>1234542660.1200001</v>
      </c>
      <c r="H20" s="12">
        <f t="shared" si="1"/>
        <v>1219878113.96</v>
      </c>
      <c r="I20" s="13">
        <v>0</v>
      </c>
      <c r="J20" s="12">
        <f>+J28</f>
        <v>4900667.27</v>
      </c>
      <c r="K20" s="14">
        <f>+G20+H20+I20+J20</f>
        <v>2459321441.35</v>
      </c>
      <c r="L20" s="13">
        <v>0</v>
      </c>
      <c r="M20" s="14">
        <f>+M28</f>
        <v>21799431.5</v>
      </c>
      <c r="N20" s="13">
        <v>0</v>
      </c>
      <c r="O20" s="13">
        <v>0</v>
      </c>
      <c r="P20" s="14">
        <f>+M20+N20+O20</f>
        <v>21799431.5</v>
      </c>
      <c r="Q20" s="14">
        <f>+K20+P20</f>
        <v>2481120872.85</v>
      </c>
      <c r="R20" s="15">
        <f>+K20/Q20*100</f>
        <v>99.1213877671764</v>
      </c>
      <c r="S20" s="13">
        <v>0</v>
      </c>
      <c r="T20" s="15">
        <f>+P20/Q20*100</f>
        <v>0.878612232823609</v>
      </c>
      <c r="U20" s="16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ht="15" customHeight="1">
      <c r="A21" s="21" t="s">
        <v>33</v>
      </c>
      <c r="B21" s="21"/>
      <c r="C21" s="10" t="s">
        <v>34</v>
      </c>
      <c r="D21" s="10" t="s">
        <v>25</v>
      </c>
      <c r="E21" s="10" t="s">
        <v>25</v>
      </c>
      <c r="F21" s="11" t="s">
        <v>39</v>
      </c>
      <c r="G21" s="12">
        <f t="shared" si="1"/>
        <v>1234542660.1200001</v>
      </c>
      <c r="H21" s="12">
        <f t="shared" si="1"/>
        <v>1212439850.6599998</v>
      </c>
      <c r="I21" s="13">
        <v>0</v>
      </c>
      <c r="J21" s="12">
        <f>+J29</f>
        <v>4900667.27</v>
      </c>
      <c r="K21" s="14">
        <f>+G21+H21+I21+J21</f>
        <v>2451883178.0499997</v>
      </c>
      <c r="L21" s="13">
        <v>0</v>
      </c>
      <c r="M21" s="14">
        <f>+M29</f>
        <v>21767431.5</v>
      </c>
      <c r="N21" s="13">
        <v>0</v>
      </c>
      <c r="O21" s="13">
        <v>0</v>
      </c>
      <c r="P21" s="14">
        <f>+M21+N21+O21</f>
        <v>21767431.5</v>
      </c>
      <c r="Q21" s="14">
        <f>+K21+P21</f>
        <v>2473650609.5499997</v>
      </c>
      <c r="R21" s="15">
        <f>+K21/Q21*100</f>
        <v>99.12002805020391</v>
      </c>
      <c r="S21" s="13">
        <v>0</v>
      </c>
      <c r="T21" s="15">
        <f>+P21/Q21*100</f>
        <v>0.8799719497960901</v>
      </c>
      <c r="U21" s="16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ht="15" customHeight="1">
      <c r="A22" s="21" t="s">
        <v>33</v>
      </c>
      <c r="B22" s="21"/>
      <c r="C22" s="10" t="s">
        <v>34</v>
      </c>
      <c r="D22" s="10" t="s">
        <v>25</v>
      </c>
      <c r="E22" s="10" t="s">
        <v>25</v>
      </c>
      <c r="F22" s="11" t="s">
        <v>31</v>
      </c>
      <c r="G22" s="18">
        <f>+G21/G18</f>
        <v>1.0232675143690992</v>
      </c>
      <c r="H22" s="18">
        <f>+H21/H18</f>
        <v>1.0059168697814524</v>
      </c>
      <c r="I22" s="13">
        <v>0</v>
      </c>
      <c r="J22" s="18">
        <f>+J21/J18</f>
        <v>0.8688735064059171</v>
      </c>
      <c r="K22" s="18">
        <f>+K21/K18</f>
        <v>1.0142563785980498</v>
      </c>
      <c r="L22" s="13">
        <v>0</v>
      </c>
      <c r="M22" s="18">
        <f>+M21/M18</f>
        <v>0.5143537217008568</v>
      </c>
      <c r="N22" s="13">
        <v>0</v>
      </c>
      <c r="O22" s="13">
        <v>0</v>
      </c>
      <c r="P22" s="18">
        <f>+P21/P18</f>
        <v>0.5143537217008568</v>
      </c>
      <c r="Q22" s="18">
        <f>+Q21/Q18</f>
        <v>1.0056555235130702</v>
      </c>
      <c r="R22" s="15"/>
      <c r="S22" s="13"/>
      <c r="T22" s="15"/>
      <c r="U22" s="16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ht="15" customHeight="1">
      <c r="A23" s="21" t="s">
        <v>33</v>
      </c>
      <c r="B23" s="21"/>
      <c r="C23" s="10" t="s">
        <v>34</v>
      </c>
      <c r="D23" s="10" t="s">
        <v>25</v>
      </c>
      <c r="E23" s="10" t="s">
        <v>25</v>
      </c>
      <c r="F23" s="11" t="s">
        <v>32</v>
      </c>
      <c r="G23" s="18">
        <f>+G21/G19</f>
        <v>1</v>
      </c>
      <c r="H23" s="18">
        <f>+H21/H19</f>
        <v>0.9911517143444588</v>
      </c>
      <c r="I23" s="13">
        <v>0</v>
      </c>
      <c r="J23" s="18">
        <f>+J21/J19</f>
        <v>0.4373673305253997</v>
      </c>
      <c r="K23" s="18">
        <f>+K21/K19</f>
        <v>0.9930627930314698</v>
      </c>
      <c r="L23" s="13">
        <v>0</v>
      </c>
      <c r="M23" s="18">
        <f>+M21/M19</f>
        <v>0.9985320718111388</v>
      </c>
      <c r="N23" s="13">
        <v>0</v>
      </c>
      <c r="O23" s="13">
        <v>0</v>
      </c>
      <c r="P23" s="18">
        <f>+P21/P19</f>
        <v>0.9985320718111388</v>
      </c>
      <c r="Q23" s="18">
        <f>+Q21/Q19</f>
        <v>0.9931106598446477</v>
      </c>
      <c r="R23" s="15"/>
      <c r="S23" s="13"/>
      <c r="T23" s="15"/>
      <c r="U23" s="16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ht="15" customHeight="1">
      <c r="A24" s="21" t="s">
        <v>25</v>
      </c>
      <c r="B24" s="21"/>
      <c r="C24" s="10" t="s">
        <v>25</v>
      </c>
      <c r="D24" s="10" t="s">
        <v>25</v>
      </c>
      <c r="E24" s="10" t="s">
        <v>25</v>
      </c>
      <c r="F24" s="16"/>
      <c r="G24" s="18"/>
      <c r="H24" s="15"/>
      <c r="I24" s="13"/>
      <c r="J24" s="15"/>
      <c r="K24" s="15"/>
      <c r="L24" s="13"/>
      <c r="M24" s="15"/>
      <c r="N24" s="13"/>
      <c r="O24" s="13"/>
      <c r="P24" s="15"/>
      <c r="Q24" s="15"/>
      <c r="R24" s="15"/>
      <c r="S24" s="13"/>
      <c r="T24" s="15"/>
      <c r="U24" s="16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ht="18" customHeight="1">
      <c r="A25" s="21" t="s">
        <v>33</v>
      </c>
      <c r="B25" s="21"/>
      <c r="C25" s="10" t="s">
        <v>34</v>
      </c>
      <c r="D25" s="10" t="s">
        <v>40</v>
      </c>
      <c r="E25" s="10" t="s">
        <v>25</v>
      </c>
      <c r="F25" s="11" t="s">
        <v>41</v>
      </c>
      <c r="G25" s="19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5"/>
      <c r="S25" s="13"/>
      <c r="T25" s="15"/>
      <c r="U25" s="16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ht="15" customHeight="1">
      <c r="A26" s="21" t="s">
        <v>33</v>
      </c>
      <c r="B26" s="21"/>
      <c r="C26" s="10" t="s">
        <v>34</v>
      </c>
      <c r="D26" s="10" t="s">
        <v>40</v>
      </c>
      <c r="E26" s="10" t="s">
        <v>25</v>
      </c>
      <c r="F26" s="11" t="s">
        <v>36</v>
      </c>
      <c r="G26" s="12">
        <f aca="true" t="shared" si="2" ref="G26:H29">+G34+G42+G50</f>
        <v>1206471077</v>
      </c>
      <c r="H26" s="12">
        <f t="shared" si="2"/>
        <v>1205308199</v>
      </c>
      <c r="I26" s="13">
        <v>0</v>
      </c>
      <c r="J26" s="12">
        <f>+J34+J42+J50</f>
        <v>5640254</v>
      </c>
      <c r="K26" s="14">
        <f>+G26+H26+I26+J26</f>
        <v>2417419530</v>
      </c>
      <c r="L26" s="13">
        <v>0</v>
      </c>
      <c r="M26" s="14">
        <f>+M50</f>
        <v>42319965</v>
      </c>
      <c r="N26" s="13">
        <v>0</v>
      </c>
      <c r="O26" s="13">
        <v>0</v>
      </c>
      <c r="P26" s="14">
        <f>+M26+N26+O26</f>
        <v>42319965</v>
      </c>
      <c r="Q26" s="14">
        <f>+K26+P26</f>
        <v>2459739495</v>
      </c>
      <c r="R26" s="15">
        <f>+K26/Q26*100</f>
        <v>98.2794940242239</v>
      </c>
      <c r="S26" s="13">
        <v>0</v>
      </c>
      <c r="T26" s="15">
        <f>+P26/Q26*100</f>
        <v>1.7205059757761054</v>
      </c>
      <c r="U26" s="16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ht="15" customHeight="1">
      <c r="A27" s="21" t="s">
        <v>33</v>
      </c>
      <c r="B27" s="21"/>
      <c r="C27" s="10" t="s">
        <v>34</v>
      </c>
      <c r="D27" s="10" t="s">
        <v>40</v>
      </c>
      <c r="E27" s="10" t="s">
        <v>25</v>
      </c>
      <c r="F27" s="11" t="s">
        <v>37</v>
      </c>
      <c r="G27" s="12">
        <f t="shared" si="2"/>
        <v>1234542660.1200001</v>
      </c>
      <c r="H27" s="12">
        <f t="shared" si="2"/>
        <v>1223263636.75</v>
      </c>
      <c r="I27" s="13">
        <v>0</v>
      </c>
      <c r="J27" s="12">
        <f>+J35+J43+J51</f>
        <v>11204923.02</v>
      </c>
      <c r="K27" s="14">
        <f>+G27+H27+I27+J27</f>
        <v>2469011219.89</v>
      </c>
      <c r="L27" s="13">
        <v>0</v>
      </c>
      <c r="M27" s="14">
        <f>+M51</f>
        <v>21799431.5</v>
      </c>
      <c r="N27" s="13">
        <v>0</v>
      </c>
      <c r="O27" s="13">
        <v>0</v>
      </c>
      <c r="P27" s="14">
        <f>+M27+N27+O27</f>
        <v>21799431.5</v>
      </c>
      <c r="Q27" s="14">
        <f>+K27+P27</f>
        <v>2490810651.39</v>
      </c>
      <c r="R27" s="15">
        <f>+K27/Q27*100</f>
        <v>99.12480575398878</v>
      </c>
      <c r="S27" s="13">
        <v>0</v>
      </c>
      <c r="T27" s="15">
        <f>+P27/Q27*100</f>
        <v>0.8751942460112254</v>
      </c>
      <c r="U27" s="16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1:31" ht="15" customHeight="1">
      <c r="A28" s="21" t="s">
        <v>33</v>
      </c>
      <c r="B28" s="21"/>
      <c r="C28" s="10" t="s">
        <v>34</v>
      </c>
      <c r="D28" s="10" t="s">
        <v>40</v>
      </c>
      <c r="E28" s="10" t="s">
        <v>25</v>
      </c>
      <c r="F28" s="11" t="s">
        <v>38</v>
      </c>
      <c r="G28" s="12">
        <f t="shared" si="2"/>
        <v>1234542660.1200001</v>
      </c>
      <c r="H28" s="12">
        <f t="shared" si="2"/>
        <v>1219878113.96</v>
      </c>
      <c r="I28" s="13">
        <v>0</v>
      </c>
      <c r="J28" s="12">
        <f>+J36+J44+J52</f>
        <v>4900667.27</v>
      </c>
      <c r="K28" s="14">
        <f>+G28+H28+I28+J28</f>
        <v>2459321441.35</v>
      </c>
      <c r="L28" s="13">
        <v>0</v>
      </c>
      <c r="M28" s="14">
        <f>+M52</f>
        <v>21799431.5</v>
      </c>
      <c r="N28" s="13">
        <v>0</v>
      </c>
      <c r="O28" s="13">
        <v>0</v>
      </c>
      <c r="P28" s="14">
        <f>+M28+N28+O28</f>
        <v>21799431.5</v>
      </c>
      <c r="Q28" s="14">
        <f>+K28+P28</f>
        <v>2481120872.85</v>
      </c>
      <c r="R28" s="15">
        <f>+K28/Q28*100</f>
        <v>99.1213877671764</v>
      </c>
      <c r="S28" s="13">
        <v>0</v>
      </c>
      <c r="T28" s="15">
        <f>+P28/Q28*100</f>
        <v>0.878612232823609</v>
      </c>
      <c r="U28" s="16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ht="15" customHeight="1">
      <c r="A29" s="21" t="s">
        <v>33</v>
      </c>
      <c r="B29" s="21"/>
      <c r="C29" s="10" t="s">
        <v>34</v>
      </c>
      <c r="D29" s="10" t="s">
        <v>40</v>
      </c>
      <c r="E29" s="10" t="s">
        <v>25</v>
      </c>
      <c r="F29" s="11" t="s">
        <v>39</v>
      </c>
      <c r="G29" s="12">
        <f t="shared" si="2"/>
        <v>1234542660.1200001</v>
      </c>
      <c r="H29" s="12">
        <f t="shared" si="2"/>
        <v>1212439850.6599998</v>
      </c>
      <c r="I29" s="13">
        <v>0</v>
      </c>
      <c r="J29" s="12">
        <f>+J37+J45+J53</f>
        <v>4900667.27</v>
      </c>
      <c r="K29" s="14">
        <f>+G29+H29+I29+J29</f>
        <v>2451883178.0499997</v>
      </c>
      <c r="L29" s="13">
        <v>0</v>
      </c>
      <c r="M29" s="14">
        <f>+M53</f>
        <v>21767431.5</v>
      </c>
      <c r="N29" s="13">
        <v>0</v>
      </c>
      <c r="O29" s="13">
        <v>0</v>
      </c>
      <c r="P29" s="14">
        <f>+M29+N29+O29</f>
        <v>21767431.5</v>
      </c>
      <c r="Q29" s="14">
        <f>+K29+P29</f>
        <v>2473650609.5499997</v>
      </c>
      <c r="R29" s="15">
        <f>+K29/Q29*100</f>
        <v>99.12002805020391</v>
      </c>
      <c r="S29" s="13">
        <v>0</v>
      </c>
      <c r="T29" s="15">
        <f>+P29/Q29*100</f>
        <v>0.8799719497960901</v>
      </c>
      <c r="U29" s="16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ht="15" customHeight="1">
      <c r="A30" s="21" t="s">
        <v>33</v>
      </c>
      <c r="B30" s="21"/>
      <c r="C30" s="10" t="s">
        <v>34</v>
      </c>
      <c r="D30" s="10" t="s">
        <v>40</v>
      </c>
      <c r="E30" s="10" t="s">
        <v>25</v>
      </c>
      <c r="F30" s="11" t="s">
        <v>31</v>
      </c>
      <c r="G30" s="18">
        <f>+G29/G26</f>
        <v>1.0232675143690992</v>
      </c>
      <c r="H30" s="18">
        <f>+H29/H26</f>
        <v>1.0059168697814524</v>
      </c>
      <c r="I30" s="13">
        <v>0</v>
      </c>
      <c r="J30" s="18">
        <f>+J29/J26</f>
        <v>0.8688735064059171</v>
      </c>
      <c r="K30" s="18">
        <f>+K29/K26</f>
        <v>1.0142563785980498</v>
      </c>
      <c r="L30" s="13">
        <v>0</v>
      </c>
      <c r="M30" s="18">
        <f>+M29/M26</f>
        <v>0.5143537217008568</v>
      </c>
      <c r="N30" s="13">
        <v>0</v>
      </c>
      <c r="O30" s="13">
        <v>0</v>
      </c>
      <c r="P30" s="18">
        <f>+P29/P26</f>
        <v>0.5143537217008568</v>
      </c>
      <c r="Q30" s="18">
        <f>+Q29/Q26</f>
        <v>1.0056555235130702</v>
      </c>
      <c r="R30" s="15"/>
      <c r="S30" s="13"/>
      <c r="T30" s="15"/>
      <c r="U30" s="16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ht="15" customHeight="1">
      <c r="A31" s="21" t="s">
        <v>33</v>
      </c>
      <c r="B31" s="21"/>
      <c r="C31" s="10" t="s">
        <v>34</v>
      </c>
      <c r="D31" s="10" t="s">
        <v>40</v>
      </c>
      <c r="E31" s="10" t="s">
        <v>25</v>
      </c>
      <c r="F31" s="11" t="s">
        <v>32</v>
      </c>
      <c r="G31" s="18">
        <f>+G29/G27</f>
        <v>1</v>
      </c>
      <c r="H31" s="18">
        <f>+H29/H27</f>
        <v>0.9911517143444588</v>
      </c>
      <c r="I31" s="13">
        <v>0</v>
      </c>
      <c r="J31" s="18">
        <f>+J29/J27</f>
        <v>0.4373673305253997</v>
      </c>
      <c r="K31" s="18">
        <f>+K29/K27</f>
        <v>0.9930627930314698</v>
      </c>
      <c r="L31" s="13">
        <v>0</v>
      </c>
      <c r="M31" s="18">
        <f>+M29/M27</f>
        <v>0.9985320718111388</v>
      </c>
      <c r="N31" s="13">
        <v>0</v>
      </c>
      <c r="O31" s="13">
        <v>0</v>
      </c>
      <c r="P31" s="18">
        <f>+P29/P27</f>
        <v>0.9985320718111388</v>
      </c>
      <c r="Q31" s="18">
        <f>+Q29/Q27</f>
        <v>0.9931106598446477</v>
      </c>
      <c r="R31" s="15"/>
      <c r="S31" s="13"/>
      <c r="T31" s="15"/>
      <c r="U31" s="16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ht="15" customHeight="1">
      <c r="A32" s="21" t="s">
        <v>25</v>
      </c>
      <c r="B32" s="21"/>
      <c r="C32" s="10" t="s">
        <v>25</v>
      </c>
      <c r="D32" s="10" t="s">
        <v>25</v>
      </c>
      <c r="E32" s="10" t="s">
        <v>25</v>
      </c>
      <c r="F32" s="16"/>
      <c r="G32" s="18"/>
      <c r="H32" s="15"/>
      <c r="I32" s="13"/>
      <c r="J32" s="15"/>
      <c r="K32" s="15"/>
      <c r="L32" s="13"/>
      <c r="M32" s="15"/>
      <c r="N32" s="13"/>
      <c r="O32" s="13"/>
      <c r="P32" s="15"/>
      <c r="Q32" s="15"/>
      <c r="R32" s="15"/>
      <c r="S32" s="13"/>
      <c r="T32" s="15"/>
      <c r="U32" s="16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ht="25.5" customHeight="1">
      <c r="A33" s="21" t="s">
        <v>33</v>
      </c>
      <c r="B33" s="21"/>
      <c r="C33" s="10" t="s">
        <v>34</v>
      </c>
      <c r="D33" s="10" t="s">
        <v>40</v>
      </c>
      <c r="E33" s="10" t="s">
        <v>42</v>
      </c>
      <c r="F33" s="11" t="s">
        <v>43</v>
      </c>
      <c r="G33" s="19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5"/>
      <c r="S33" s="13"/>
      <c r="T33" s="15"/>
      <c r="U33" s="16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ht="15" customHeight="1">
      <c r="A34" s="21" t="s">
        <v>33</v>
      </c>
      <c r="B34" s="21"/>
      <c r="C34" s="10" t="s">
        <v>34</v>
      </c>
      <c r="D34" s="10" t="s">
        <v>40</v>
      </c>
      <c r="E34" s="10" t="s">
        <v>42</v>
      </c>
      <c r="F34" s="11" t="s">
        <v>36</v>
      </c>
      <c r="G34" s="12">
        <v>123320880</v>
      </c>
      <c r="H34" s="14">
        <v>4938922</v>
      </c>
      <c r="I34" s="13">
        <v>0</v>
      </c>
      <c r="J34" s="13">
        <v>0</v>
      </c>
      <c r="K34" s="14">
        <f>+G34+H34+I34+J34</f>
        <v>128259802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4">
        <f>+K34+P34</f>
        <v>128259802</v>
      </c>
      <c r="R34" s="15">
        <f>+K34/Q34*100</f>
        <v>100</v>
      </c>
      <c r="S34" s="13">
        <v>0</v>
      </c>
      <c r="T34" s="15">
        <f>+P34/Q34*100</f>
        <v>0</v>
      </c>
      <c r="U34" s="16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ht="15" customHeight="1">
      <c r="A35" s="21" t="s">
        <v>33</v>
      </c>
      <c r="B35" s="21"/>
      <c r="C35" s="10" t="s">
        <v>34</v>
      </c>
      <c r="D35" s="10" t="s">
        <v>40</v>
      </c>
      <c r="E35" s="10" t="s">
        <v>42</v>
      </c>
      <c r="F35" s="11" t="s">
        <v>37</v>
      </c>
      <c r="G35" s="12">
        <v>129001578.34</v>
      </c>
      <c r="H35" s="14">
        <v>8811187</v>
      </c>
      <c r="I35" s="13">
        <v>0</v>
      </c>
      <c r="J35" s="13">
        <v>0</v>
      </c>
      <c r="K35" s="14">
        <f>+G35+H35+I35+J35</f>
        <v>137812765.34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4">
        <f>+K35+P35</f>
        <v>137812765.34</v>
      </c>
      <c r="R35" s="15">
        <f>+K35/Q35*100</f>
        <v>100</v>
      </c>
      <c r="S35" s="13">
        <v>0</v>
      </c>
      <c r="T35" s="15">
        <f>+P35/Q35*100</f>
        <v>0</v>
      </c>
      <c r="U35" s="16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ht="15" customHeight="1">
      <c r="A36" s="21" t="s">
        <v>33</v>
      </c>
      <c r="B36" s="21"/>
      <c r="C36" s="10" t="s">
        <v>34</v>
      </c>
      <c r="D36" s="10" t="s">
        <v>40</v>
      </c>
      <c r="E36" s="10" t="s">
        <v>42</v>
      </c>
      <c r="F36" s="11" t="s">
        <v>38</v>
      </c>
      <c r="G36" s="12">
        <v>129001578.34</v>
      </c>
      <c r="H36" s="14">
        <v>8811187</v>
      </c>
      <c r="I36" s="13">
        <v>0</v>
      </c>
      <c r="J36" s="13">
        <v>0</v>
      </c>
      <c r="K36" s="14">
        <f>+G36+H36+I36+J36</f>
        <v>137812765.34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4">
        <f>+K36+P36</f>
        <v>137812765.34</v>
      </c>
      <c r="R36" s="15">
        <f>+K36/Q36*100</f>
        <v>100</v>
      </c>
      <c r="S36" s="13">
        <v>0</v>
      </c>
      <c r="T36" s="15">
        <f>+P36/Q36*100</f>
        <v>0</v>
      </c>
      <c r="U36" s="16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ht="15" customHeight="1">
      <c r="A37" s="21" t="s">
        <v>33</v>
      </c>
      <c r="B37" s="21"/>
      <c r="C37" s="10" t="s">
        <v>34</v>
      </c>
      <c r="D37" s="10" t="s">
        <v>40</v>
      </c>
      <c r="E37" s="10" t="s">
        <v>42</v>
      </c>
      <c r="F37" s="11" t="s">
        <v>39</v>
      </c>
      <c r="G37" s="12">
        <v>129001578.34</v>
      </c>
      <c r="H37" s="14">
        <v>8811187</v>
      </c>
      <c r="I37" s="13">
        <v>0</v>
      </c>
      <c r="J37" s="13">
        <v>0</v>
      </c>
      <c r="K37" s="14">
        <f>+G37+H37+I37+J37</f>
        <v>137812765.34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4">
        <f>+K37+P37</f>
        <v>137812765.34</v>
      </c>
      <c r="R37" s="15">
        <f>+K37/Q37*100</f>
        <v>100</v>
      </c>
      <c r="S37" s="13">
        <v>0</v>
      </c>
      <c r="T37" s="15">
        <f>+P37/Q37*100</f>
        <v>0</v>
      </c>
      <c r="U37" s="16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ht="15" customHeight="1">
      <c r="A38" s="21" t="s">
        <v>33</v>
      </c>
      <c r="B38" s="21"/>
      <c r="C38" s="10" t="s">
        <v>34</v>
      </c>
      <c r="D38" s="10" t="s">
        <v>40</v>
      </c>
      <c r="E38" s="10" t="s">
        <v>42</v>
      </c>
      <c r="F38" s="11" t="s">
        <v>31</v>
      </c>
      <c r="G38" s="18">
        <f>+G37/G34</f>
        <v>1.0460643675264076</v>
      </c>
      <c r="H38" s="18">
        <f>+H37/H34</f>
        <v>1.784030401775934</v>
      </c>
      <c r="I38" s="13">
        <v>0</v>
      </c>
      <c r="J38" s="13">
        <v>0</v>
      </c>
      <c r="K38" s="18">
        <f>+K37/K34</f>
        <v>1.0744813510627438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8">
        <f>+Q37/Q34</f>
        <v>1.0744813510627438</v>
      </c>
      <c r="R38" s="15"/>
      <c r="S38" s="13"/>
      <c r="T38" s="13"/>
      <c r="U38" s="16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ht="15" customHeight="1">
      <c r="A39" s="21" t="s">
        <v>33</v>
      </c>
      <c r="B39" s="21"/>
      <c r="C39" s="10" t="s">
        <v>34</v>
      </c>
      <c r="D39" s="10" t="s">
        <v>40</v>
      </c>
      <c r="E39" s="10" t="s">
        <v>42</v>
      </c>
      <c r="F39" s="11" t="s">
        <v>32</v>
      </c>
      <c r="G39" s="18">
        <f>+G37/G35</f>
        <v>1</v>
      </c>
      <c r="H39" s="18">
        <f>+H37/H35</f>
        <v>1</v>
      </c>
      <c r="I39" s="13">
        <v>0</v>
      </c>
      <c r="J39" s="13">
        <v>0</v>
      </c>
      <c r="K39" s="18">
        <f>+K37/K35</f>
        <v>1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8">
        <f>+Q37/Q35</f>
        <v>1</v>
      </c>
      <c r="R39" s="15"/>
      <c r="S39" s="13"/>
      <c r="T39" s="13"/>
      <c r="U39" s="16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ht="15" customHeight="1">
      <c r="A40" s="21" t="s">
        <v>25</v>
      </c>
      <c r="B40" s="21"/>
      <c r="C40" s="10" t="s">
        <v>25</v>
      </c>
      <c r="D40" s="10" t="s">
        <v>25</v>
      </c>
      <c r="E40" s="10" t="s">
        <v>25</v>
      </c>
      <c r="F40" s="16"/>
      <c r="G40" s="18"/>
      <c r="H40" s="15"/>
      <c r="I40" s="13"/>
      <c r="J40" s="13"/>
      <c r="K40" s="15"/>
      <c r="L40" s="13"/>
      <c r="M40" s="13"/>
      <c r="N40" s="13"/>
      <c r="O40" s="13"/>
      <c r="P40" s="13"/>
      <c r="Q40" s="15"/>
      <c r="R40" s="15"/>
      <c r="S40" s="13"/>
      <c r="T40" s="13"/>
      <c r="U40" s="16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ht="18" customHeight="1">
      <c r="A41" s="21" t="s">
        <v>33</v>
      </c>
      <c r="B41" s="21"/>
      <c r="C41" s="10" t="s">
        <v>34</v>
      </c>
      <c r="D41" s="10" t="s">
        <v>40</v>
      </c>
      <c r="E41" s="10" t="s">
        <v>44</v>
      </c>
      <c r="F41" s="11" t="s">
        <v>45</v>
      </c>
      <c r="G41" s="19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5"/>
      <c r="S41" s="13"/>
      <c r="T41" s="13"/>
      <c r="U41" s="16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ht="15" customHeight="1">
      <c r="A42" s="21" t="s">
        <v>33</v>
      </c>
      <c r="B42" s="21"/>
      <c r="C42" s="10" t="s">
        <v>34</v>
      </c>
      <c r="D42" s="10" t="s">
        <v>40</v>
      </c>
      <c r="E42" s="10" t="s">
        <v>44</v>
      </c>
      <c r="F42" s="11" t="s">
        <v>36</v>
      </c>
      <c r="G42" s="12">
        <v>159586327</v>
      </c>
      <c r="H42" s="14">
        <f>18604020+3705000</f>
        <v>22309020</v>
      </c>
      <c r="I42" s="13">
        <v>0</v>
      </c>
      <c r="J42" s="13">
        <v>0</v>
      </c>
      <c r="K42" s="14">
        <f>+G42+H42+I42+J42</f>
        <v>181895347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4">
        <f>+K42+P42</f>
        <v>181895347</v>
      </c>
      <c r="R42" s="15">
        <f>+K42/Q42*100</f>
        <v>100</v>
      </c>
      <c r="S42" s="13">
        <v>0</v>
      </c>
      <c r="T42" s="15">
        <f>+P42/Q42*100</f>
        <v>0</v>
      </c>
      <c r="U42" s="16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1:31" ht="15" customHeight="1">
      <c r="A43" s="21" t="s">
        <v>33</v>
      </c>
      <c r="B43" s="21"/>
      <c r="C43" s="10" t="s">
        <v>34</v>
      </c>
      <c r="D43" s="10" t="s">
        <v>40</v>
      </c>
      <c r="E43" s="10" t="s">
        <v>44</v>
      </c>
      <c r="F43" s="11" t="s">
        <v>37</v>
      </c>
      <c r="G43" s="12">
        <v>157983166.33</v>
      </c>
      <c r="H43" s="14">
        <f>18604020+3705000</f>
        <v>22309020</v>
      </c>
      <c r="I43" s="13">
        <v>0</v>
      </c>
      <c r="J43" s="13">
        <v>0</v>
      </c>
      <c r="K43" s="14">
        <f>+G43+H43+I43+J43</f>
        <v>180292186.33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4">
        <f>+K43+P43</f>
        <v>180292186.33</v>
      </c>
      <c r="R43" s="15">
        <f>+K43/Q43*100</f>
        <v>100</v>
      </c>
      <c r="S43" s="13">
        <v>0</v>
      </c>
      <c r="T43" s="15">
        <f>+P43/Q43*100</f>
        <v>0</v>
      </c>
      <c r="U43" s="16"/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1:31" ht="15" customHeight="1">
      <c r="A44" s="21" t="s">
        <v>33</v>
      </c>
      <c r="B44" s="21"/>
      <c r="C44" s="10" t="s">
        <v>34</v>
      </c>
      <c r="D44" s="10" t="s">
        <v>40</v>
      </c>
      <c r="E44" s="10" t="s">
        <v>44</v>
      </c>
      <c r="F44" s="11" t="s">
        <v>38</v>
      </c>
      <c r="G44" s="12">
        <v>157983166.33</v>
      </c>
      <c r="H44" s="14">
        <v>21130877.91</v>
      </c>
      <c r="I44" s="13">
        <v>0</v>
      </c>
      <c r="J44" s="13">
        <v>0</v>
      </c>
      <c r="K44" s="14">
        <f>+G44+H44+I44+J44</f>
        <v>179114044.24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4">
        <f>+K44+P44</f>
        <v>179114044.24</v>
      </c>
      <c r="R44" s="15">
        <f>+K44/Q44*100</f>
        <v>100</v>
      </c>
      <c r="S44" s="13">
        <v>0</v>
      </c>
      <c r="T44" s="15">
        <f>+P44/Q44*100</f>
        <v>0</v>
      </c>
      <c r="U44" s="16"/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1:31" ht="15" customHeight="1">
      <c r="A45" s="21" t="s">
        <v>33</v>
      </c>
      <c r="B45" s="21"/>
      <c r="C45" s="10" t="s">
        <v>34</v>
      </c>
      <c r="D45" s="10" t="s">
        <v>40</v>
      </c>
      <c r="E45" s="10" t="s">
        <v>44</v>
      </c>
      <c r="F45" s="11" t="s">
        <v>39</v>
      </c>
      <c r="G45" s="12">
        <v>157983166.33</v>
      </c>
      <c r="H45" s="14">
        <f>18604020+1855297.24</f>
        <v>20459317.24</v>
      </c>
      <c r="I45" s="13">
        <v>0</v>
      </c>
      <c r="J45" s="13">
        <v>0</v>
      </c>
      <c r="K45" s="14">
        <f>+G45+H45+I45+J45</f>
        <v>178442483.57000002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4">
        <f>+K45+P45</f>
        <v>178442483.57000002</v>
      </c>
      <c r="R45" s="15">
        <f>+K45/Q45*100</f>
        <v>100</v>
      </c>
      <c r="S45" s="13">
        <v>0</v>
      </c>
      <c r="T45" s="15">
        <f>+P45/Q45*100</f>
        <v>0</v>
      </c>
      <c r="U45" s="16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31" ht="15" customHeight="1">
      <c r="A46" s="21" t="s">
        <v>33</v>
      </c>
      <c r="B46" s="21"/>
      <c r="C46" s="10" t="s">
        <v>34</v>
      </c>
      <c r="D46" s="10" t="s">
        <v>40</v>
      </c>
      <c r="E46" s="10" t="s">
        <v>44</v>
      </c>
      <c r="F46" s="11" t="s">
        <v>31</v>
      </c>
      <c r="G46" s="18">
        <f>+G45/G42</f>
        <v>0.9899542730249066</v>
      </c>
      <c r="H46" s="18">
        <f>+H45/H42</f>
        <v>0.9170872248086199</v>
      </c>
      <c r="I46" s="13">
        <v>0</v>
      </c>
      <c r="J46" s="13">
        <v>0</v>
      </c>
      <c r="K46" s="18">
        <f>+K45/K42</f>
        <v>0.9810173075510283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8">
        <f>+Q45/Q42</f>
        <v>0.9810173075510283</v>
      </c>
      <c r="R46" s="15"/>
      <c r="S46" s="13"/>
      <c r="T46" s="13"/>
      <c r="U46" s="16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31" ht="15" customHeight="1">
      <c r="A47" s="21" t="s">
        <v>33</v>
      </c>
      <c r="B47" s="21"/>
      <c r="C47" s="10" t="s">
        <v>34</v>
      </c>
      <c r="D47" s="10" t="s">
        <v>40</v>
      </c>
      <c r="E47" s="10" t="s">
        <v>44</v>
      </c>
      <c r="F47" s="11" t="s">
        <v>32</v>
      </c>
      <c r="G47" s="18">
        <f>+G45/G43</f>
        <v>1</v>
      </c>
      <c r="H47" s="18">
        <f>+H45/H43</f>
        <v>0.9170872248086199</v>
      </c>
      <c r="I47" s="13">
        <v>0</v>
      </c>
      <c r="J47" s="13">
        <v>0</v>
      </c>
      <c r="K47" s="18">
        <f>+K45/K43</f>
        <v>0.9897405273203889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8">
        <f>+Q45/Q43</f>
        <v>0.9897405273203889</v>
      </c>
      <c r="R47" s="15"/>
      <c r="S47" s="13"/>
      <c r="T47" s="13"/>
      <c r="U47" s="16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31" ht="15" customHeight="1">
      <c r="A48" s="21" t="s">
        <v>25</v>
      </c>
      <c r="B48" s="21"/>
      <c r="C48" s="10" t="s">
        <v>25</v>
      </c>
      <c r="D48" s="10" t="s">
        <v>25</v>
      </c>
      <c r="E48" s="10" t="s">
        <v>25</v>
      </c>
      <c r="F48" s="16"/>
      <c r="G48" s="18"/>
      <c r="H48" s="15"/>
      <c r="I48" s="13"/>
      <c r="J48" s="13"/>
      <c r="K48" s="15"/>
      <c r="L48" s="13"/>
      <c r="M48" s="13"/>
      <c r="N48" s="13"/>
      <c r="O48" s="13"/>
      <c r="P48" s="13"/>
      <c r="Q48" s="15"/>
      <c r="R48" s="15"/>
      <c r="S48" s="13"/>
      <c r="T48" s="13"/>
      <c r="U48" s="16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1:31" ht="18" customHeight="1">
      <c r="A49" s="21" t="s">
        <v>33</v>
      </c>
      <c r="B49" s="21"/>
      <c r="C49" s="10" t="s">
        <v>34</v>
      </c>
      <c r="D49" s="10" t="s">
        <v>40</v>
      </c>
      <c r="E49" s="10" t="s">
        <v>46</v>
      </c>
      <c r="F49" s="11" t="s">
        <v>47</v>
      </c>
      <c r="G49" s="19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5"/>
      <c r="S49" s="13"/>
      <c r="T49" s="13"/>
      <c r="U49" s="16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1:31" ht="15" customHeight="1">
      <c r="A50" s="21" t="s">
        <v>33</v>
      </c>
      <c r="B50" s="21"/>
      <c r="C50" s="10" t="s">
        <v>34</v>
      </c>
      <c r="D50" s="10" t="s">
        <v>40</v>
      </c>
      <c r="E50" s="10" t="s">
        <v>46</v>
      </c>
      <c r="F50" s="11" t="s">
        <v>36</v>
      </c>
      <c r="G50" s="12">
        <v>923563870</v>
      </c>
      <c r="H50" s="14">
        <f>1157405511-J50+26295000</f>
        <v>1178060257</v>
      </c>
      <c r="I50" s="13">
        <v>0</v>
      </c>
      <c r="J50" s="14">
        <f>140254+2700000+2800000</f>
        <v>5640254</v>
      </c>
      <c r="K50" s="14">
        <f>+G50+H50+I50+J50</f>
        <v>2107264381</v>
      </c>
      <c r="L50" s="13">
        <v>0</v>
      </c>
      <c r="M50" s="14">
        <v>42319965</v>
      </c>
      <c r="N50" s="13">
        <v>0</v>
      </c>
      <c r="O50" s="13">
        <v>0</v>
      </c>
      <c r="P50" s="14">
        <f>+M50+N50+O50</f>
        <v>42319965</v>
      </c>
      <c r="Q50" s="14">
        <f>+K50+P50</f>
        <v>2149584346</v>
      </c>
      <c r="R50" s="15">
        <f>+K50/Q50*100</f>
        <v>98.031248921274</v>
      </c>
      <c r="S50" s="13">
        <v>0</v>
      </c>
      <c r="T50" s="15">
        <f>+P50/Q50*100</f>
        <v>1.9687510787259892</v>
      </c>
      <c r="U50" s="16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1:31" ht="15" customHeight="1">
      <c r="A51" s="21" t="s">
        <v>33</v>
      </c>
      <c r="B51" s="21"/>
      <c r="C51" s="10" t="s">
        <v>34</v>
      </c>
      <c r="D51" s="10" t="s">
        <v>40</v>
      </c>
      <c r="E51" s="10" t="s">
        <v>46</v>
      </c>
      <c r="F51" s="11" t="s">
        <v>37</v>
      </c>
      <c r="G51" s="12">
        <v>947557915.45</v>
      </c>
      <c r="H51" s="14">
        <f>1177053352.77-J51+26295000</f>
        <v>1192143429.75</v>
      </c>
      <c r="I51" s="13">
        <v>0</v>
      </c>
      <c r="J51" s="14">
        <f>104923.02+5500000+5600000</f>
        <v>11204923.02</v>
      </c>
      <c r="K51" s="14">
        <f>+G51+H51+I51+J51</f>
        <v>2150906268.2200003</v>
      </c>
      <c r="L51" s="13">
        <v>0</v>
      </c>
      <c r="M51" s="14">
        <v>21799431.5</v>
      </c>
      <c r="N51" s="13">
        <v>0</v>
      </c>
      <c r="O51" s="13">
        <v>0</v>
      </c>
      <c r="P51" s="14">
        <f>+M51+N51+O51</f>
        <v>21799431.5</v>
      </c>
      <c r="Q51" s="14">
        <f>+K51+P51</f>
        <v>2172705699.7200003</v>
      </c>
      <c r="R51" s="15">
        <f>+K51/Q51*100</f>
        <v>98.99666892286382</v>
      </c>
      <c r="S51" s="13">
        <v>0</v>
      </c>
      <c r="T51" s="15">
        <f>+P51/Q51*100</f>
        <v>1.0033310771361867</v>
      </c>
      <c r="U51" s="16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1:31" ht="15" customHeight="1">
      <c r="A52" s="21" t="s">
        <v>33</v>
      </c>
      <c r="B52" s="21"/>
      <c r="C52" s="10" t="s">
        <v>34</v>
      </c>
      <c r="D52" s="10" t="s">
        <v>40</v>
      </c>
      <c r="E52" s="10" t="s">
        <v>46</v>
      </c>
      <c r="F52" s="11" t="s">
        <v>38</v>
      </c>
      <c r="G52" s="12">
        <v>947557915.45</v>
      </c>
      <c r="H52" s="14">
        <f>1194836716.32-J52</f>
        <v>1189936049.05</v>
      </c>
      <c r="I52" s="13">
        <v>0</v>
      </c>
      <c r="J52" s="14">
        <f>104923.02+4795744.25</f>
        <v>4900667.27</v>
      </c>
      <c r="K52" s="14">
        <f>+G52+H52+I52+J52</f>
        <v>2142394631.77</v>
      </c>
      <c r="L52" s="13">
        <v>0</v>
      </c>
      <c r="M52" s="14">
        <v>21799431.5</v>
      </c>
      <c r="N52" s="13">
        <v>0</v>
      </c>
      <c r="O52" s="13">
        <v>0</v>
      </c>
      <c r="P52" s="14">
        <f>+M52+N52+O52</f>
        <v>21799431.5</v>
      </c>
      <c r="Q52" s="14">
        <f>+K52+P52</f>
        <v>2164194063.27</v>
      </c>
      <c r="R52" s="15">
        <f>+K52/Q52*100</f>
        <v>98.9927228860862</v>
      </c>
      <c r="S52" s="13">
        <v>0</v>
      </c>
      <c r="T52" s="15">
        <f>+P52/Q52*100</f>
        <v>1.0072771139138066</v>
      </c>
      <c r="U52" s="16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1:31" ht="15" customHeight="1">
      <c r="A53" s="21" t="s">
        <v>33</v>
      </c>
      <c r="B53" s="21"/>
      <c r="C53" s="10" t="s">
        <v>34</v>
      </c>
      <c r="D53" s="10" t="s">
        <v>40</v>
      </c>
      <c r="E53" s="10" t="s">
        <v>46</v>
      </c>
      <c r="F53" s="11" t="s">
        <v>39</v>
      </c>
      <c r="G53" s="12">
        <v>947557915.45</v>
      </c>
      <c r="H53" s="14">
        <f>1173529633.37+14540380.32-J53</f>
        <v>1183169346.4199998</v>
      </c>
      <c r="I53" s="13">
        <v>0</v>
      </c>
      <c r="J53" s="14">
        <f>104923.02+4795744.25</f>
        <v>4900667.27</v>
      </c>
      <c r="K53" s="14">
        <f>+G53+H53+I53+J53</f>
        <v>2135627929.1399999</v>
      </c>
      <c r="L53" s="13">
        <v>0</v>
      </c>
      <c r="M53" s="14">
        <v>21767431.5</v>
      </c>
      <c r="N53" s="13">
        <v>0</v>
      </c>
      <c r="O53" s="13">
        <v>0</v>
      </c>
      <c r="P53" s="14">
        <f>+M53+N53+O53</f>
        <v>21767431.5</v>
      </c>
      <c r="Q53" s="14">
        <f>+K53+P53</f>
        <v>2157395360.64</v>
      </c>
      <c r="R53" s="15">
        <f>+K53/Q53*100</f>
        <v>98.99103187588469</v>
      </c>
      <c r="S53" s="13">
        <v>0</v>
      </c>
      <c r="T53" s="15">
        <f>+P53/Q53*100</f>
        <v>1.008968124115304</v>
      </c>
      <c r="U53" s="16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1:31" ht="15" customHeight="1">
      <c r="A54" s="21" t="s">
        <v>33</v>
      </c>
      <c r="B54" s="21"/>
      <c r="C54" s="10" t="s">
        <v>34</v>
      </c>
      <c r="D54" s="10" t="s">
        <v>40</v>
      </c>
      <c r="E54" s="10" t="s">
        <v>46</v>
      </c>
      <c r="F54" s="11" t="s">
        <v>31</v>
      </c>
      <c r="G54" s="18">
        <f>+G53/G50</f>
        <v>1.0259798441985393</v>
      </c>
      <c r="H54" s="18">
        <f>+H53/H50</f>
        <v>1.004336865953708</v>
      </c>
      <c r="I54" s="13">
        <v>0</v>
      </c>
      <c r="J54" s="18">
        <f>+J53/J50</f>
        <v>0.8688735064059171</v>
      </c>
      <c r="K54" s="18">
        <f>+K53/K50</f>
        <v>1.0134598906505219</v>
      </c>
      <c r="L54" s="13">
        <v>0</v>
      </c>
      <c r="M54" s="18">
        <f>+M53/M50</f>
        <v>0.5143537217008568</v>
      </c>
      <c r="N54" s="13">
        <v>0</v>
      </c>
      <c r="O54" s="13">
        <v>0</v>
      </c>
      <c r="P54" s="18">
        <f>+P53/P50</f>
        <v>0.5143537217008568</v>
      </c>
      <c r="Q54" s="18">
        <f>+Q53/Q50</f>
        <v>1.0036337325653375</v>
      </c>
      <c r="R54" s="15"/>
      <c r="S54" s="13"/>
      <c r="T54" s="15"/>
      <c r="U54" s="16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1:31" ht="15" customHeight="1">
      <c r="A55" s="21" t="s">
        <v>33</v>
      </c>
      <c r="B55" s="21"/>
      <c r="C55" s="10" t="s">
        <v>34</v>
      </c>
      <c r="D55" s="10" t="s">
        <v>40</v>
      </c>
      <c r="E55" s="10" t="s">
        <v>46</v>
      </c>
      <c r="F55" s="11" t="s">
        <v>32</v>
      </c>
      <c r="G55" s="18">
        <f>+G53/G51</f>
        <v>1</v>
      </c>
      <c r="H55" s="18">
        <f>+H53/H51</f>
        <v>0.9924723123862016</v>
      </c>
      <c r="I55" s="13">
        <v>0</v>
      </c>
      <c r="J55" s="18">
        <f>+J53/J51</f>
        <v>0.4373673305253997</v>
      </c>
      <c r="K55" s="18">
        <f>+K53/K51</f>
        <v>0.9928967899225827</v>
      </c>
      <c r="L55" s="13">
        <v>0</v>
      </c>
      <c r="M55" s="18">
        <f>+M53/M51</f>
        <v>0.9985320718111388</v>
      </c>
      <c r="N55" s="13">
        <v>0</v>
      </c>
      <c r="O55" s="13">
        <v>0</v>
      </c>
      <c r="P55" s="18">
        <f>+P53/P51</f>
        <v>0.9985320718111388</v>
      </c>
      <c r="Q55" s="18">
        <f>+Q53/Q51</f>
        <v>0.9929533304570548</v>
      </c>
      <c r="R55" s="15"/>
      <c r="S55" s="13"/>
      <c r="T55" s="15"/>
      <c r="U55" s="16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1:31" ht="15" customHeight="1">
      <c r="A56" s="21" t="s">
        <v>25</v>
      </c>
      <c r="B56" s="21"/>
      <c r="C56" s="10" t="s">
        <v>25</v>
      </c>
      <c r="D56" s="10" t="s">
        <v>25</v>
      </c>
      <c r="E56" s="10" t="s">
        <v>25</v>
      </c>
      <c r="F56" s="16"/>
      <c r="G56" s="18"/>
      <c r="H56" s="15"/>
      <c r="I56" s="13"/>
      <c r="J56" s="15"/>
      <c r="K56" s="15"/>
      <c r="L56" s="13"/>
      <c r="M56" s="15"/>
      <c r="N56" s="13"/>
      <c r="O56" s="13"/>
      <c r="P56" s="15"/>
      <c r="Q56" s="15"/>
      <c r="R56" s="15"/>
      <c r="S56" s="13"/>
      <c r="T56" s="15"/>
      <c r="U56" s="16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1:31" ht="18" customHeight="1">
      <c r="A57" s="21" t="s">
        <v>33</v>
      </c>
      <c r="B57" s="21"/>
      <c r="C57" s="10" t="s">
        <v>34</v>
      </c>
      <c r="D57" s="10" t="s">
        <v>48</v>
      </c>
      <c r="E57" s="10" t="s">
        <v>25</v>
      </c>
      <c r="F57" s="11" t="s">
        <v>49</v>
      </c>
      <c r="G57" s="19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5"/>
      <c r="S57" s="13"/>
      <c r="T57" s="15"/>
      <c r="U57" s="16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1:31" ht="15" customHeight="1">
      <c r="A58" s="21" t="s">
        <v>33</v>
      </c>
      <c r="B58" s="21"/>
      <c r="C58" s="10" t="s">
        <v>34</v>
      </c>
      <c r="D58" s="10" t="s">
        <v>48</v>
      </c>
      <c r="E58" s="10" t="s">
        <v>25</v>
      </c>
      <c r="F58" s="11" t="s">
        <v>36</v>
      </c>
      <c r="G58" s="19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4">
        <f>+M66</f>
        <v>0</v>
      </c>
      <c r="N58" s="13">
        <v>0</v>
      </c>
      <c r="O58" s="13">
        <v>0</v>
      </c>
      <c r="P58" s="14">
        <f>+M58+N58+O58</f>
        <v>0</v>
      </c>
      <c r="Q58" s="14">
        <f>+K58+P58</f>
        <v>0</v>
      </c>
      <c r="R58" s="13">
        <v>0</v>
      </c>
      <c r="S58" s="13">
        <v>0</v>
      </c>
      <c r="T58" s="15" t="e">
        <f>+P58/Q58*100</f>
        <v>#DIV/0!</v>
      </c>
      <c r="U58" s="16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1:31" ht="15" customHeight="1">
      <c r="A59" s="21" t="s">
        <v>33</v>
      </c>
      <c r="B59" s="21"/>
      <c r="C59" s="10" t="s">
        <v>34</v>
      </c>
      <c r="D59" s="10" t="s">
        <v>48</v>
      </c>
      <c r="E59" s="10" t="s">
        <v>25</v>
      </c>
      <c r="F59" s="11" t="s">
        <v>37</v>
      </c>
      <c r="G59" s="19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4">
        <f>+M67</f>
        <v>0</v>
      </c>
      <c r="N59" s="13">
        <v>0</v>
      </c>
      <c r="O59" s="13">
        <v>0</v>
      </c>
      <c r="P59" s="14">
        <f>+M59+N59+O59</f>
        <v>0</v>
      </c>
      <c r="Q59" s="14">
        <f>+K59+P59</f>
        <v>0</v>
      </c>
      <c r="R59" s="13">
        <v>0</v>
      </c>
      <c r="S59" s="13">
        <v>0</v>
      </c>
      <c r="T59" s="15" t="e">
        <f>+P59/Q59*100</f>
        <v>#DIV/0!</v>
      </c>
      <c r="U59" s="16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1:31" ht="15" customHeight="1">
      <c r="A60" s="21" t="s">
        <v>33</v>
      </c>
      <c r="B60" s="21"/>
      <c r="C60" s="10" t="s">
        <v>34</v>
      </c>
      <c r="D60" s="10" t="s">
        <v>48</v>
      </c>
      <c r="E60" s="10" t="s">
        <v>25</v>
      </c>
      <c r="F60" s="11" t="s">
        <v>38</v>
      </c>
      <c r="G60" s="19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4">
        <f>+M68</f>
        <v>0</v>
      </c>
      <c r="N60" s="13">
        <v>0</v>
      </c>
      <c r="O60" s="13">
        <v>0</v>
      </c>
      <c r="P60" s="14">
        <f>+M60+N60+O60</f>
        <v>0</v>
      </c>
      <c r="Q60" s="14">
        <f>+K60+P60</f>
        <v>0</v>
      </c>
      <c r="R60" s="13">
        <v>0</v>
      </c>
      <c r="S60" s="13">
        <v>0</v>
      </c>
      <c r="T60" s="15" t="e">
        <f>+P60/Q60*100</f>
        <v>#DIV/0!</v>
      </c>
      <c r="U60" s="16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1:31" ht="15" customHeight="1">
      <c r="A61" s="21" t="s">
        <v>33</v>
      </c>
      <c r="B61" s="21"/>
      <c r="C61" s="10" t="s">
        <v>34</v>
      </c>
      <c r="D61" s="10" t="s">
        <v>48</v>
      </c>
      <c r="E61" s="10" t="s">
        <v>25</v>
      </c>
      <c r="F61" s="11" t="s">
        <v>39</v>
      </c>
      <c r="G61" s="19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4">
        <f>+M69</f>
        <v>0</v>
      </c>
      <c r="N61" s="13">
        <v>0</v>
      </c>
      <c r="O61" s="13">
        <v>0</v>
      </c>
      <c r="P61" s="14">
        <f>+M61+N61+O61</f>
        <v>0</v>
      </c>
      <c r="Q61" s="14">
        <f>+K61+P61</f>
        <v>0</v>
      </c>
      <c r="R61" s="13">
        <v>0</v>
      </c>
      <c r="S61" s="13">
        <v>0</v>
      </c>
      <c r="T61" s="15" t="e">
        <f>+P61/Q61*100</f>
        <v>#DIV/0!</v>
      </c>
      <c r="U61" s="16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ht="15" customHeight="1">
      <c r="A62" s="21" t="s">
        <v>33</v>
      </c>
      <c r="B62" s="21"/>
      <c r="C62" s="10" t="s">
        <v>34</v>
      </c>
      <c r="D62" s="10" t="s">
        <v>48</v>
      </c>
      <c r="E62" s="10" t="s">
        <v>25</v>
      </c>
      <c r="F62" s="11" t="s">
        <v>31</v>
      </c>
      <c r="G62" s="19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8" t="e">
        <f>+M61/M58</f>
        <v>#DIV/0!</v>
      </c>
      <c r="N62" s="13">
        <v>0</v>
      </c>
      <c r="O62" s="13">
        <v>0</v>
      </c>
      <c r="P62" s="18" t="e">
        <f>+P61/P58</f>
        <v>#DIV/0!</v>
      </c>
      <c r="Q62" s="18" t="e">
        <f>+Q61/Q58</f>
        <v>#DIV/0!</v>
      </c>
      <c r="R62" s="13"/>
      <c r="S62" s="13"/>
      <c r="T62" s="15"/>
      <c r="U62" s="16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1:31" ht="15" customHeight="1">
      <c r="A63" s="21" t="s">
        <v>33</v>
      </c>
      <c r="B63" s="21"/>
      <c r="C63" s="10" t="s">
        <v>34</v>
      </c>
      <c r="D63" s="10" t="s">
        <v>48</v>
      </c>
      <c r="E63" s="10" t="s">
        <v>25</v>
      </c>
      <c r="F63" s="11" t="s">
        <v>32</v>
      </c>
      <c r="G63" s="19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8" t="e">
        <f>+M61/M59</f>
        <v>#DIV/0!</v>
      </c>
      <c r="N63" s="13">
        <v>0</v>
      </c>
      <c r="O63" s="13">
        <v>0</v>
      </c>
      <c r="P63" s="18" t="e">
        <f>+P61/P59</f>
        <v>#DIV/0!</v>
      </c>
      <c r="Q63" s="18" t="e">
        <f>+Q61/Q59</f>
        <v>#DIV/0!</v>
      </c>
      <c r="R63" s="13"/>
      <c r="S63" s="13"/>
      <c r="T63" s="15"/>
      <c r="U63" s="16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1:31" ht="15" customHeight="1">
      <c r="A64" s="21" t="s">
        <v>25</v>
      </c>
      <c r="B64" s="21"/>
      <c r="C64" s="10" t="s">
        <v>25</v>
      </c>
      <c r="D64" s="10" t="s">
        <v>25</v>
      </c>
      <c r="E64" s="10" t="s">
        <v>25</v>
      </c>
      <c r="F64" s="16"/>
      <c r="G64" s="19"/>
      <c r="H64" s="13"/>
      <c r="I64" s="13"/>
      <c r="J64" s="13"/>
      <c r="K64" s="13"/>
      <c r="L64" s="13"/>
      <c r="M64" s="15"/>
      <c r="N64" s="13"/>
      <c r="O64" s="13"/>
      <c r="P64" s="15"/>
      <c r="Q64" s="15"/>
      <c r="R64" s="13"/>
      <c r="S64" s="13"/>
      <c r="T64" s="15"/>
      <c r="U64" s="16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1:31" ht="18" customHeight="1">
      <c r="A65" s="21" t="s">
        <v>33</v>
      </c>
      <c r="B65" s="21"/>
      <c r="C65" s="10" t="s">
        <v>34</v>
      </c>
      <c r="D65" s="10" t="s">
        <v>48</v>
      </c>
      <c r="E65" s="10" t="s">
        <v>50</v>
      </c>
      <c r="F65" s="11" t="s">
        <v>51</v>
      </c>
      <c r="G65" s="19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/>
      <c r="S65" s="13"/>
      <c r="T65" s="15"/>
      <c r="U65" s="16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ht="15" customHeight="1">
      <c r="A66" s="21" t="s">
        <v>33</v>
      </c>
      <c r="B66" s="21"/>
      <c r="C66" s="10" t="s">
        <v>34</v>
      </c>
      <c r="D66" s="10" t="s">
        <v>48</v>
      </c>
      <c r="E66" s="10" t="s">
        <v>50</v>
      </c>
      <c r="F66" s="11" t="s">
        <v>36</v>
      </c>
      <c r="G66" s="19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4">
        <v>0</v>
      </c>
      <c r="N66" s="13">
        <v>0</v>
      </c>
      <c r="O66" s="13">
        <v>0</v>
      </c>
      <c r="P66" s="14">
        <f>+M66+N66+O66</f>
        <v>0</v>
      </c>
      <c r="Q66" s="14">
        <f>+K66+P66</f>
        <v>0</v>
      </c>
      <c r="R66" s="13">
        <v>0</v>
      </c>
      <c r="S66" s="13">
        <v>0</v>
      </c>
      <c r="T66" s="15" t="e">
        <f>+P66/Q66*100</f>
        <v>#DIV/0!</v>
      </c>
      <c r="U66" s="16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1:31" ht="15" customHeight="1">
      <c r="A67" s="21" t="s">
        <v>33</v>
      </c>
      <c r="B67" s="21"/>
      <c r="C67" s="10" t="s">
        <v>34</v>
      </c>
      <c r="D67" s="10" t="s">
        <v>48</v>
      </c>
      <c r="E67" s="10" t="s">
        <v>50</v>
      </c>
      <c r="F67" s="11" t="s">
        <v>37</v>
      </c>
      <c r="G67" s="19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4">
        <v>0</v>
      </c>
      <c r="N67" s="13">
        <v>0</v>
      </c>
      <c r="O67" s="13">
        <v>0</v>
      </c>
      <c r="P67" s="14">
        <f>+M67+N67+O67</f>
        <v>0</v>
      </c>
      <c r="Q67" s="14">
        <f>+K67+P67</f>
        <v>0</v>
      </c>
      <c r="R67" s="13">
        <v>0</v>
      </c>
      <c r="S67" s="13">
        <v>0</v>
      </c>
      <c r="T67" s="15" t="e">
        <f>+P67/Q67*100</f>
        <v>#DIV/0!</v>
      </c>
      <c r="U67" s="16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1:31" ht="15" customHeight="1">
      <c r="A68" s="21" t="s">
        <v>33</v>
      </c>
      <c r="B68" s="21"/>
      <c r="C68" s="10" t="s">
        <v>34</v>
      </c>
      <c r="D68" s="10" t="s">
        <v>48</v>
      </c>
      <c r="E68" s="10" t="s">
        <v>50</v>
      </c>
      <c r="F68" s="11" t="s">
        <v>38</v>
      </c>
      <c r="G68" s="19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4">
        <v>0</v>
      </c>
      <c r="N68" s="13">
        <v>0</v>
      </c>
      <c r="O68" s="13">
        <v>0</v>
      </c>
      <c r="P68" s="14">
        <f>+M68+N68+O68</f>
        <v>0</v>
      </c>
      <c r="Q68" s="14">
        <f>+K68+P68</f>
        <v>0</v>
      </c>
      <c r="R68" s="13">
        <v>0</v>
      </c>
      <c r="S68" s="13">
        <v>0</v>
      </c>
      <c r="T68" s="15" t="e">
        <f>+P68/Q68*100</f>
        <v>#DIV/0!</v>
      </c>
      <c r="U68" s="16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1:31" ht="15" customHeight="1">
      <c r="A69" s="21" t="s">
        <v>33</v>
      </c>
      <c r="B69" s="21"/>
      <c r="C69" s="10" t="s">
        <v>34</v>
      </c>
      <c r="D69" s="10" t="s">
        <v>48</v>
      </c>
      <c r="E69" s="10" t="s">
        <v>50</v>
      </c>
      <c r="F69" s="11" t="s">
        <v>39</v>
      </c>
      <c r="G69" s="19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4">
        <v>0</v>
      </c>
      <c r="N69" s="13">
        <v>0</v>
      </c>
      <c r="O69" s="13">
        <v>0</v>
      </c>
      <c r="P69" s="14">
        <f>+M69+N69+O69</f>
        <v>0</v>
      </c>
      <c r="Q69" s="14">
        <f>+K69+P69</f>
        <v>0</v>
      </c>
      <c r="R69" s="13">
        <v>0</v>
      </c>
      <c r="S69" s="13">
        <v>0</v>
      </c>
      <c r="T69" s="15" t="e">
        <f>+P69/Q69*100</f>
        <v>#DIV/0!</v>
      </c>
      <c r="U69" s="16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1:31" ht="15" customHeight="1">
      <c r="A70" s="21" t="s">
        <v>33</v>
      </c>
      <c r="B70" s="21"/>
      <c r="C70" s="10" t="s">
        <v>34</v>
      </c>
      <c r="D70" s="10" t="s">
        <v>48</v>
      </c>
      <c r="E70" s="10" t="s">
        <v>50</v>
      </c>
      <c r="F70" s="11" t="s">
        <v>31</v>
      </c>
      <c r="G70" s="19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8" t="e">
        <f>+M69/M66</f>
        <v>#DIV/0!</v>
      </c>
      <c r="N70" s="13">
        <v>0</v>
      </c>
      <c r="O70" s="13">
        <v>0</v>
      </c>
      <c r="P70" s="18" t="e">
        <f>+P69/P66</f>
        <v>#DIV/0!</v>
      </c>
      <c r="Q70" s="18" t="e">
        <f>+Q69/Q66</f>
        <v>#DIV/0!</v>
      </c>
      <c r="R70" s="13"/>
      <c r="S70" s="13"/>
      <c r="T70" s="15"/>
      <c r="U70" s="16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1:31" ht="15" customHeight="1">
      <c r="A71" s="21" t="s">
        <v>33</v>
      </c>
      <c r="B71" s="21"/>
      <c r="C71" s="10" t="s">
        <v>34</v>
      </c>
      <c r="D71" s="10" t="s">
        <v>48</v>
      </c>
      <c r="E71" s="10" t="s">
        <v>50</v>
      </c>
      <c r="F71" s="11" t="s">
        <v>32</v>
      </c>
      <c r="G71" s="19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8" t="e">
        <f>+M69/M67</f>
        <v>#DIV/0!</v>
      </c>
      <c r="N71" s="13">
        <v>0</v>
      </c>
      <c r="O71" s="13">
        <v>0</v>
      </c>
      <c r="P71" s="18" t="e">
        <f>+P69/P67</f>
        <v>#DIV/0!</v>
      </c>
      <c r="Q71" s="18" t="e">
        <f>+Q69/Q67</f>
        <v>#DIV/0!</v>
      </c>
      <c r="R71" s="13"/>
      <c r="S71" s="13"/>
      <c r="T71" s="15"/>
      <c r="U71" s="16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1:31" ht="15" customHeight="1">
      <c r="A72" s="21" t="s">
        <v>25</v>
      </c>
      <c r="B72" s="21"/>
      <c r="C72" s="10" t="s">
        <v>25</v>
      </c>
      <c r="D72" s="10" t="s">
        <v>25</v>
      </c>
      <c r="E72" s="10" t="s">
        <v>25</v>
      </c>
      <c r="F72" s="16"/>
      <c r="G72" s="19"/>
      <c r="H72" s="13"/>
      <c r="I72" s="13"/>
      <c r="J72" s="13"/>
      <c r="K72" s="13"/>
      <c r="L72" s="13"/>
      <c r="M72" s="15"/>
      <c r="N72" s="13"/>
      <c r="O72" s="13"/>
      <c r="P72" s="15"/>
      <c r="Q72" s="15"/>
      <c r="R72" s="13"/>
      <c r="S72" s="13"/>
      <c r="T72" s="15"/>
      <c r="U72" s="16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1:31" ht="18" customHeight="1">
      <c r="A73" s="21" t="s">
        <v>33</v>
      </c>
      <c r="B73" s="21"/>
      <c r="C73" s="10" t="s">
        <v>52</v>
      </c>
      <c r="D73" s="10" t="s">
        <v>25</v>
      </c>
      <c r="E73" s="10" t="s">
        <v>25</v>
      </c>
      <c r="F73" s="11" t="s">
        <v>53</v>
      </c>
      <c r="G73" s="19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/>
      <c r="S73" s="13"/>
      <c r="T73" s="15"/>
      <c r="U73" s="16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1:31" ht="15" customHeight="1">
      <c r="A74" s="21" t="s">
        <v>33</v>
      </c>
      <c r="B74" s="21"/>
      <c r="C74" s="10" t="s">
        <v>52</v>
      </c>
      <c r="D74" s="10" t="s">
        <v>25</v>
      </c>
      <c r="E74" s="10" t="s">
        <v>25</v>
      </c>
      <c r="F74" s="11" t="s">
        <v>36</v>
      </c>
      <c r="G74" s="12">
        <f aca="true" t="shared" si="3" ref="G74:H77">+G82+G98</f>
        <v>73502629</v>
      </c>
      <c r="H74" s="12">
        <f t="shared" si="3"/>
        <v>3869041</v>
      </c>
      <c r="I74" s="13">
        <v>0</v>
      </c>
      <c r="J74" s="13">
        <v>0</v>
      </c>
      <c r="K74" s="14">
        <f>+G74+H74+I74+J74</f>
        <v>77371670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4">
        <f>+K74+P74</f>
        <v>77371670</v>
      </c>
      <c r="R74" s="15">
        <f>+K74/Q74*100</f>
        <v>100</v>
      </c>
      <c r="S74" s="13">
        <v>0</v>
      </c>
      <c r="T74" s="15">
        <f>+P74/Q74*100</f>
        <v>0</v>
      </c>
      <c r="U74" s="16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1:31" ht="15" customHeight="1">
      <c r="A75" s="21" t="s">
        <v>33</v>
      </c>
      <c r="B75" s="21"/>
      <c r="C75" s="10" t="s">
        <v>52</v>
      </c>
      <c r="D75" s="10" t="s">
        <v>25</v>
      </c>
      <c r="E75" s="10" t="s">
        <v>25</v>
      </c>
      <c r="F75" s="11" t="s">
        <v>37</v>
      </c>
      <c r="G75" s="12">
        <f t="shared" si="3"/>
        <v>132287817.72999999</v>
      </c>
      <c r="H75" s="12">
        <f t="shared" si="3"/>
        <v>3869041</v>
      </c>
      <c r="I75" s="13">
        <v>0</v>
      </c>
      <c r="J75" s="13">
        <v>0</v>
      </c>
      <c r="K75" s="14">
        <f>+G75+H75+I75+J75</f>
        <v>136156858.73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4">
        <f>+K75+P75</f>
        <v>136156858.73</v>
      </c>
      <c r="R75" s="15">
        <f>+K75/Q75*100</f>
        <v>100</v>
      </c>
      <c r="S75" s="13">
        <v>0</v>
      </c>
      <c r="T75" s="15">
        <f>+P75/Q75*100</f>
        <v>0</v>
      </c>
      <c r="U75" s="16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1:31" ht="15" customHeight="1">
      <c r="A76" s="21" t="s">
        <v>33</v>
      </c>
      <c r="B76" s="21"/>
      <c r="C76" s="10" t="s">
        <v>52</v>
      </c>
      <c r="D76" s="10" t="s">
        <v>25</v>
      </c>
      <c r="E76" s="10" t="s">
        <v>25</v>
      </c>
      <c r="F76" s="11" t="s">
        <v>38</v>
      </c>
      <c r="G76" s="12">
        <f t="shared" si="3"/>
        <v>132287817.72999999</v>
      </c>
      <c r="H76" s="12">
        <f t="shared" si="3"/>
        <v>3869041</v>
      </c>
      <c r="I76" s="13">
        <v>0</v>
      </c>
      <c r="J76" s="13">
        <v>0</v>
      </c>
      <c r="K76" s="14">
        <f>+G76+H76+I76+J76</f>
        <v>136156858.73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4">
        <f>+K76+P76</f>
        <v>136156858.73</v>
      </c>
      <c r="R76" s="15">
        <f>+K76/Q76*100</f>
        <v>100</v>
      </c>
      <c r="S76" s="13">
        <v>0</v>
      </c>
      <c r="T76" s="15">
        <f>+P76/Q76*100</f>
        <v>0</v>
      </c>
      <c r="U76" s="16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ht="15" customHeight="1">
      <c r="A77" s="21" t="s">
        <v>33</v>
      </c>
      <c r="B77" s="21"/>
      <c r="C77" s="10" t="s">
        <v>52</v>
      </c>
      <c r="D77" s="10" t="s">
        <v>25</v>
      </c>
      <c r="E77" s="10" t="s">
        <v>25</v>
      </c>
      <c r="F77" s="11" t="s">
        <v>39</v>
      </c>
      <c r="G77" s="12">
        <f t="shared" si="3"/>
        <v>132287817.72999999</v>
      </c>
      <c r="H77" s="12">
        <f t="shared" si="3"/>
        <v>3869041</v>
      </c>
      <c r="I77" s="13">
        <v>0</v>
      </c>
      <c r="J77" s="13">
        <v>0</v>
      </c>
      <c r="K77" s="14">
        <f>+G77+H77+I77+J77</f>
        <v>136156858.73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4">
        <f>+K77+P77</f>
        <v>136156858.73</v>
      </c>
      <c r="R77" s="15">
        <f>+K77/Q77*100</f>
        <v>100</v>
      </c>
      <c r="S77" s="13">
        <v>0</v>
      </c>
      <c r="T77" s="15">
        <f>+P77/Q77*100</f>
        <v>0</v>
      </c>
      <c r="U77" s="16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1:31" ht="15" customHeight="1">
      <c r="A78" s="21" t="s">
        <v>33</v>
      </c>
      <c r="B78" s="21"/>
      <c r="C78" s="10" t="s">
        <v>52</v>
      </c>
      <c r="D78" s="10" t="s">
        <v>25</v>
      </c>
      <c r="E78" s="10" t="s">
        <v>25</v>
      </c>
      <c r="F78" s="11" t="s">
        <v>31</v>
      </c>
      <c r="G78" s="18">
        <f>+G77/G74</f>
        <v>1.7997698793875794</v>
      </c>
      <c r="H78" s="18">
        <f>+H77/H74</f>
        <v>1</v>
      </c>
      <c r="I78" s="13">
        <v>0</v>
      </c>
      <c r="J78" s="13">
        <v>0</v>
      </c>
      <c r="K78" s="18">
        <f>+K77/K74</f>
        <v>1.7597766563653077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8">
        <f>+Q77/Q74</f>
        <v>1.7597766563653077</v>
      </c>
      <c r="R78" s="15"/>
      <c r="S78" s="13"/>
      <c r="T78" s="13"/>
      <c r="U78" s="16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1:31" ht="15" customHeight="1">
      <c r="A79" s="21" t="s">
        <v>33</v>
      </c>
      <c r="B79" s="21"/>
      <c r="C79" s="10" t="s">
        <v>52</v>
      </c>
      <c r="D79" s="10" t="s">
        <v>25</v>
      </c>
      <c r="E79" s="10" t="s">
        <v>25</v>
      </c>
      <c r="F79" s="11" t="s">
        <v>32</v>
      </c>
      <c r="G79" s="18">
        <f>+G77/G75</f>
        <v>1</v>
      </c>
      <c r="H79" s="18">
        <f>+H77/H75</f>
        <v>1</v>
      </c>
      <c r="I79" s="13">
        <v>0</v>
      </c>
      <c r="J79" s="13">
        <v>0</v>
      </c>
      <c r="K79" s="18">
        <f>+K77/K75</f>
        <v>1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8">
        <f>+Q77/Q75</f>
        <v>1</v>
      </c>
      <c r="R79" s="15"/>
      <c r="S79" s="13"/>
      <c r="T79" s="13"/>
      <c r="U79" s="16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1:31" ht="15" customHeight="1">
      <c r="A80" s="21" t="s">
        <v>25</v>
      </c>
      <c r="B80" s="21"/>
      <c r="C80" s="10" t="s">
        <v>25</v>
      </c>
      <c r="D80" s="10" t="s">
        <v>25</v>
      </c>
      <c r="E80" s="10" t="s">
        <v>25</v>
      </c>
      <c r="F80" s="16"/>
      <c r="G80" s="18"/>
      <c r="H80" s="15"/>
      <c r="I80" s="13"/>
      <c r="J80" s="13"/>
      <c r="K80" s="15"/>
      <c r="L80" s="13"/>
      <c r="M80" s="13"/>
      <c r="N80" s="13"/>
      <c r="O80" s="13"/>
      <c r="P80" s="13"/>
      <c r="Q80" s="15"/>
      <c r="R80" s="15"/>
      <c r="S80" s="13"/>
      <c r="T80" s="13"/>
      <c r="U80" s="16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1:31" ht="25.5" customHeight="1">
      <c r="A81" s="21" t="s">
        <v>33</v>
      </c>
      <c r="B81" s="21"/>
      <c r="C81" s="10" t="s">
        <v>52</v>
      </c>
      <c r="D81" s="10" t="s">
        <v>54</v>
      </c>
      <c r="E81" s="10" t="s">
        <v>25</v>
      </c>
      <c r="F81" s="11" t="s">
        <v>55</v>
      </c>
      <c r="G81" s="19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5"/>
      <c r="S81" s="13"/>
      <c r="T81" s="13"/>
      <c r="U81" s="16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31" ht="15" customHeight="1">
      <c r="A82" s="21" t="s">
        <v>33</v>
      </c>
      <c r="B82" s="21"/>
      <c r="C82" s="10" t="s">
        <v>52</v>
      </c>
      <c r="D82" s="10" t="s">
        <v>54</v>
      </c>
      <c r="E82" s="10" t="s">
        <v>25</v>
      </c>
      <c r="F82" s="11" t="s">
        <v>36</v>
      </c>
      <c r="G82" s="12">
        <f aca="true" t="shared" si="4" ref="G82:H85">+G90</f>
        <v>66457635</v>
      </c>
      <c r="H82" s="12">
        <f t="shared" si="4"/>
        <v>3064826</v>
      </c>
      <c r="I82" s="13">
        <v>0</v>
      </c>
      <c r="J82" s="13">
        <v>0</v>
      </c>
      <c r="K82" s="14">
        <f>+G82+H82+I82+J82</f>
        <v>69522461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4">
        <f>+K82+P82</f>
        <v>69522461</v>
      </c>
      <c r="R82" s="15">
        <f>+K82/Q82*100</f>
        <v>100</v>
      </c>
      <c r="S82" s="13">
        <v>0</v>
      </c>
      <c r="T82" s="15">
        <f>+P82/Q82*100</f>
        <v>0</v>
      </c>
      <c r="U82" s="16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31" ht="15" customHeight="1">
      <c r="A83" s="21" t="s">
        <v>33</v>
      </c>
      <c r="B83" s="21"/>
      <c r="C83" s="10" t="s">
        <v>52</v>
      </c>
      <c r="D83" s="10" t="s">
        <v>54</v>
      </c>
      <c r="E83" s="10" t="s">
        <v>25</v>
      </c>
      <c r="F83" s="11" t="s">
        <v>37</v>
      </c>
      <c r="G83" s="12">
        <v>125599560.52</v>
      </c>
      <c r="H83" s="12">
        <f t="shared" si="4"/>
        <v>3064826</v>
      </c>
      <c r="I83" s="13">
        <v>0</v>
      </c>
      <c r="J83" s="13">
        <v>0</v>
      </c>
      <c r="K83" s="14">
        <f>+G83+H83+I83+J83</f>
        <v>128664386.52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4">
        <f>+K83+P83</f>
        <v>128664386.52</v>
      </c>
      <c r="R83" s="15">
        <f>+K83/Q83*100</f>
        <v>100</v>
      </c>
      <c r="S83" s="13">
        <v>0</v>
      </c>
      <c r="T83" s="15">
        <f>+P83/Q83*100</f>
        <v>0</v>
      </c>
      <c r="U83" s="16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31" ht="15" customHeight="1">
      <c r="A84" s="21" t="s">
        <v>33</v>
      </c>
      <c r="B84" s="21"/>
      <c r="C84" s="10" t="s">
        <v>52</v>
      </c>
      <c r="D84" s="10" t="s">
        <v>54</v>
      </c>
      <c r="E84" s="10" t="s">
        <v>25</v>
      </c>
      <c r="F84" s="11" t="s">
        <v>38</v>
      </c>
      <c r="G84" s="12">
        <f t="shared" si="4"/>
        <v>125599560.52</v>
      </c>
      <c r="H84" s="12">
        <f t="shared" si="4"/>
        <v>3064826</v>
      </c>
      <c r="I84" s="13">
        <v>0</v>
      </c>
      <c r="J84" s="13">
        <v>0</v>
      </c>
      <c r="K84" s="14">
        <f>+G84+H84+I84+J84</f>
        <v>128664386.52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4">
        <f>+K84+P84</f>
        <v>128664386.52</v>
      </c>
      <c r="R84" s="15">
        <f>+K84/Q84*100</f>
        <v>100</v>
      </c>
      <c r="S84" s="13">
        <v>0</v>
      </c>
      <c r="T84" s="15">
        <f>+P84/Q84*100</f>
        <v>0</v>
      </c>
      <c r="U84" s="16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31" ht="15" customHeight="1">
      <c r="A85" s="21" t="s">
        <v>33</v>
      </c>
      <c r="B85" s="21"/>
      <c r="C85" s="10" t="s">
        <v>52</v>
      </c>
      <c r="D85" s="10" t="s">
        <v>54</v>
      </c>
      <c r="E85" s="10" t="s">
        <v>25</v>
      </c>
      <c r="F85" s="11" t="s">
        <v>39</v>
      </c>
      <c r="G85" s="12">
        <f t="shared" si="4"/>
        <v>125599560.52</v>
      </c>
      <c r="H85" s="12">
        <f t="shared" si="4"/>
        <v>3064826</v>
      </c>
      <c r="I85" s="13">
        <v>0</v>
      </c>
      <c r="J85" s="13">
        <v>0</v>
      </c>
      <c r="K85" s="14">
        <f>+G85+H85+I85+J85</f>
        <v>128664386.52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4">
        <f>+K85+P85</f>
        <v>128664386.52</v>
      </c>
      <c r="R85" s="15">
        <f>+K85/Q85*100</f>
        <v>100</v>
      </c>
      <c r="S85" s="13">
        <v>0</v>
      </c>
      <c r="T85" s="15">
        <f>+P85/Q85*100</f>
        <v>0</v>
      </c>
      <c r="U85" s="16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31" ht="15" customHeight="1">
      <c r="A86" s="21" t="s">
        <v>33</v>
      </c>
      <c r="B86" s="21"/>
      <c r="C86" s="10" t="s">
        <v>52</v>
      </c>
      <c r="D86" s="10" t="s">
        <v>54</v>
      </c>
      <c r="E86" s="10" t="s">
        <v>25</v>
      </c>
      <c r="F86" s="11" t="s">
        <v>31</v>
      </c>
      <c r="G86" s="18">
        <f>+G85/G82</f>
        <v>1.889919202210551</v>
      </c>
      <c r="H86" s="18">
        <f>+H85/H82</f>
        <v>1</v>
      </c>
      <c r="I86" s="13">
        <v>0</v>
      </c>
      <c r="J86" s="13">
        <v>0</v>
      </c>
      <c r="K86" s="18">
        <f>+K85/K82</f>
        <v>1.8506880318865582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8">
        <f>+Q85/Q82</f>
        <v>1.8506880318865582</v>
      </c>
      <c r="R86" s="15"/>
      <c r="S86" s="13"/>
      <c r="T86" s="13"/>
      <c r="U86" s="16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31" ht="15" customHeight="1">
      <c r="A87" s="21" t="s">
        <v>33</v>
      </c>
      <c r="B87" s="21"/>
      <c r="C87" s="10" t="s">
        <v>52</v>
      </c>
      <c r="D87" s="10" t="s">
        <v>54</v>
      </c>
      <c r="E87" s="10" t="s">
        <v>25</v>
      </c>
      <c r="F87" s="11" t="s">
        <v>32</v>
      </c>
      <c r="G87" s="18">
        <f>+G85/G83</f>
        <v>1</v>
      </c>
      <c r="H87" s="18">
        <f>+H85/H83</f>
        <v>1</v>
      </c>
      <c r="I87" s="13">
        <v>0</v>
      </c>
      <c r="J87" s="13">
        <v>0</v>
      </c>
      <c r="K87" s="18">
        <f>+K85/K83</f>
        <v>1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8">
        <f>+Q85/Q83</f>
        <v>1</v>
      </c>
      <c r="R87" s="15"/>
      <c r="S87" s="13"/>
      <c r="T87" s="13"/>
      <c r="U87" s="16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31" ht="15" customHeight="1">
      <c r="A88" s="21" t="s">
        <v>25</v>
      </c>
      <c r="B88" s="21"/>
      <c r="C88" s="10" t="s">
        <v>25</v>
      </c>
      <c r="D88" s="10" t="s">
        <v>25</v>
      </c>
      <c r="E88" s="10" t="s">
        <v>25</v>
      </c>
      <c r="F88" s="16"/>
      <c r="G88" s="18"/>
      <c r="H88" s="15"/>
      <c r="I88" s="13"/>
      <c r="J88" s="13"/>
      <c r="K88" s="15"/>
      <c r="L88" s="13"/>
      <c r="M88" s="13"/>
      <c r="N88" s="13"/>
      <c r="O88" s="13"/>
      <c r="P88" s="13"/>
      <c r="Q88" s="15"/>
      <c r="R88" s="15"/>
      <c r="S88" s="13"/>
      <c r="T88" s="13"/>
      <c r="U88" s="16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31" ht="18" customHeight="1">
      <c r="A89" s="21" t="s">
        <v>33</v>
      </c>
      <c r="B89" s="21"/>
      <c r="C89" s="10" t="s">
        <v>52</v>
      </c>
      <c r="D89" s="10" t="s">
        <v>54</v>
      </c>
      <c r="E89" s="10" t="s">
        <v>56</v>
      </c>
      <c r="F89" s="11" t="s">
        <v>57</v>
      </c>
      <c r="G89" s="19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5"/>
      <c r="S89" s="13"/>
      <c r="T89" s="13"/>
      <c r="U89" s="16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31" ht="15" customHeight="1">
      <c r="A90" s="21" t="s">
        <v>33</v>
      </c>
      <c r="B90" s="21"/>
      <c r="C90" s="10" t="s">
        <v>52</v>
      </c>
      <c r="D90" s="10" t="s">
        <v>54</v>
      </c>
      <c r="E90" s="10" t="s">
        <v>56</v>
      </c>
      <c r="F90" s="11" t="s">
        <v>36</v>
      </c>
      <c r="G90" s="12">
        <v>66457635</v>
      </c>
      <c r="H90" s="14">
        <v>3064826</v>
      </c>
      <c r="I90" s="13">
        <v>0</v>
      </c>
      <c r="J90" s="13">
        <v>0</v>
      </c>
      <c r="K90" s="14">
        <f>+G90+H90+I90+J90</f>
        <v>69522461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4">
        <f>+K90+P90</f>
        <v>69522461</v>
      </c>
      <c r="R90" s="15">
        <f>+K90/Q90*100</f>
        <v>100</v>
      </c>
      <c r="S90" s="13">
        <v>0</v>
      </c>
      <c r="T90" s="15">
        <f>+P90/Q90*100</f>
        <v>0</v>
      </c>
      <c r="U90" s="16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31" ht="15" customHeight="1">
      <c r="A91" s="21" t="s">
        <v>33</v>
      </c>
      <c r="B91" s="21"/>
      <c r="C91" s="10" t="s">
        <v>52</v>
      </c>
      <c r="D91" s="10" t="s">
        <v>54</v>
      </c>
      <c r="E91" s="10" t="s">
        <v>56</v>
      </c>
      <c r="F91" s="11" t="s">
        <v>37</v>
      </c>
      <c r="G91" s="12">
        <v>125599560.52</v>
      </c>
      <c r="H91" s="14">
        <v>3064826</v>
      </c>
      <c r="I91" s="13">
        <v>0</v>
      </c>
      <c r="J91" s="13">
        <v>0</v>
      </c>
      <c r="K91" s="14">
        <f>+G91+H91+I91+J91</f>
        <v>128664386.52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4">
        <f>+K91+P91</f>
        <v>128664386.52</v>
      </c>
      <c r="R91" s="15">
        <f>+K91/Q91*100</f>
        <v>100</v>
      </c>
      <c r="S91" s="13">
        <v>0</v>
      </c>
      <c r="T91" s="15">
        <f>+P91/Q91*100</f>
        <v>0</v>
      </c>
      <c r="U91" s="16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31" ht="15" customHeight="1">
      <c r="A92" s="21" t="s">
        <v>33</v>
      </c>
      <c r="B92" s="21"/>
      <c r="C92" s="10" t="s">
        <v>52</v>
      </c>
      <c r="D92" s="10" t="s">
        <v>54</v>
      </c>
      <c r="E92" s="10" t="s">
        <v>56</v>
      </c>
      <c r="F92" s="11" t="s">
        <v>38</v>
      </c>
      <c r="G92" s="12">
        <v>125599560.52</v>
      </c>
      <c r="H92" s="14">
        <v>3064826</v>
      </c>
      <c r="I92" s="13">
        <v>0</v>
      </c>
      <c r="J92" s="13">
        <v>0</v>
      </c>
      <c r="K92" s="14">
        <f>+G92+H92+I92+J92</f>
        <v>128664386.52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4">
        <f>+K92+P92</f>
        <v>128664386.52</v>
      </c>
      <c r="R92" s="15">
        <f>+K92/Q92*100</f>
        <v>100</v>
      </c>
      <c r="S92" s="13">
        <v>0</v>
      </c>
      <c r="T92" s="15">
        <f>+P92/Q92*100</f>
        <v>0</v>
      </c>
      <c r="U92" s="16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31" ht="15" customHeight="1">
      <c r="A93" s="21" t="s">
        <v>33</v>
      </c>
      <c r="B93" s="21"/>
      <c r="C93" s="10" t="s">
        <v>52</v>
      </c>
      <c r="D93" s="10" t="s">
        <v>54</v>
      </c>
      <c r="E93" s="10" t="s">
        <v>56</v>
      </c>
      <c r="F93" s="11" t="s">
        <v>39</v>
      </c>
      <c r="G93" s="12">
        <v>125599560.52</v>
      </c>
      <c r="H93" s="14">
        <v>3064826</v>
      </c>
      <c r="I93" s="13">
        <v>0</v>
      </c>
      <c r="J93" s="13">
        <v>0</v>
      </c>
      <c r="K93" s="14">
        <f>+G93+H93+I93+J93</f>
        <v>128664386.52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4">
        <f>+K93+P93</f>
        <v>128664386.52</v>
      </c>
      <c r="R93" s="15">
        <f>+K93/Q93*100</f>
        <v>100</v>
      </c>
      <c r="S93" s="13">
        <v>0</v>
      </c>
      <c r="T93" s="15">
        <f>+P93/Q93*100</f>
        <v>0</v>
      </c>
      <c r="U93" s="16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31" ht="15" customHeight="1">
      <c r="A94" s="21" t="s">
        <v>33</v>
      </c>
      <c r="B94" s="21"/>
      <c r="C94" s="10" t="s">
        <v>52</v>
      </c>
      <c r="D94" s="10" t="s">
        <v>54</v>
      </c>
      <c r="E94" s="10" t="s">
        <v>56</v>
      </c>
      <c r="F94" s="11" t="s">
        <v>31</v>
      </c>
      <c r="G94" s="18">
        <f>+G93/G90</f>
        <v>1.889919202210551</v>
      </c>
      <c r="H94" s="18">
        <f>+H93/H90</f>
        <v>1</v>
      </c>
      <c r="I94" s="13">
        <v>0</v>
      </c>
      <c r="J94" s="13">
        <v>0</v>
      </c>
      <c r="K94" s="18">
        <f>+K93/K90</f>
        <v>1.8506880318865582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8">
        <f>+Q93/Q90</f>
        <v>1.8506880318865582</v>
      </c>
      <c r="R94" s="15"/>
      <c r="S94" s="13"/>
      <c r="T94" s="13"/>
      <c r="U94" s="16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31" ht="15" customHeight="1">
      <c r="A95" s="21" t="s">
        <v>33</v>
      </c>
      <c r="B95" s="21"/>
      <c r="C95" s="10" t="s">
        <v>52</v>
      </c>
      <c r="D95" s="10" t="s">
        <v>54</v>
      </c>
      <c r="E95" s="10" t="s">
        <v>56</v>
      </c>
      <c r="F95" s="11" t="s">
        <v>32</v>
      </c>
      <c r="G95" s="18">
        <f>+G93/G91</f>
        <v>1</v>
      </c>
      <c r="H95" s="18">
        <f>+H93/H91</f>
        <v>1</v>
      </c>
      <c r="I95" s="13">
        <v>0</v>
      </c>
      <c r="J95" s="13">
        <v>0</v>
      </c>
      <c r="K95" s="18">
        <f>+K93/K91</f>
        <v>1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8">
        <f>+Q93/Q91</f>
        <v>1</v>
      </c>
      <c r="R95" s="15"/>
      <c r="S95" s="13"/>
      <c r="T95" s="13"/>
      <c r="U95" s="16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31" ht="15" customHeight="1">
      <c r="A96" s="21" t="s">
        <v>25</v>
      </c>
      <c r="B96" s="21"/>
      <c r="C96" s="10" t="s">
        <v>25</v>
      </c>
      <c r="D96" s="10" t="s">
        <v>25</v>
      </c>
      <c r="E96" s="10" t="s">
        <v>25</v>
      </c>
      <c r="F96" s="16"/>
      <c r="G96" s="18"/>
      <c r="H96" s="15"/>
      <c r="I96" s="13"/>
      <c r="J96" s="13"/>
      <c r="K96" s="15"/>
      <c r="L96" s="13"/>
      <c r="M96" s="13"/>
      <c r="N96" s="13"/>
      <c r="O96" s="13"/>
      <c r="P96" s="13"/>
      <c r="Q96" s="15"/>
      <c r="R96" s="15"/>
      <c r="S96" s="13"/>
      <c r="T96" s="13"/>
      <c r="U96" s="16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1:31" ht="18" customHeight="1">
      <c r="A97" s="21" t="s">
        <v>33</v>
      </c>
      <c r="B97" s="21"/>
      <c r="C97" s="10" t="s">
        <v>52</v>
      </c>
      <c r="D97" s="10" t="s">
        <v>58</v>
      </c>
      <c r="E97" s="10" t="s">
        <v>25</v>
      </c>
      <c r="F97" s="11" t="s">
        <v>59</v>
      </c>
      <c r="G97" s="19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5"/>
      <c r="S97" s="13"/>
      <c r="T97" s="13"/>
      <c r="U97" s="16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1:31" ht="15" customHeight="1">
      <c r="A98" s="21" t="s">
        <v>33</v>
      </c>
      <c r="B98" s="21"/>
      <c r="C98" s="10" t="s">
        <v>52</v>
      </c>
      <c r="D98" s="10" t="s">
        <v>58</v>
      </c>
      <c r="E98" s="10" t="s">
        <v>25</v>
      </c>
      <c r="F98" s="11" t="s">
        <v>36</v>
      </c>
      <c r="G98" s="12">
        <f aca="true" t="shared" si="5" ref="G98:H101">+G106</f>
        <v>7044994</v>
      </c>
      <c r="H98" s="12">
        <f t="shared" si="5"/>
        <v>804215</v>
      </c>
      <c r="I98" s="13">
        <v>0</v>
      </c>
      <c r="J98" s="13">
        <v>0</v>
      </c>
      <c r="K98" s="14">
        <f>+G98+H98+I98+J98</f>
        <v>7849209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4">
        <f>+K98+P98</f>
        <v>7849209</v>
      </c>
      <c r="R98" s="15">
        <f>+K98/Q98*100</f>
        <v>100</v>
      </c>
      <c r="S98" s="13">
        <v>0</v>
      </c>
      <c r="T98" s="15">
        <f>+P98/Q98*100</f>
        <v>0</v>
      </c>
      <c r="U98" s="16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1:31" ht="15" customHeight="1">
      <c r="A99" s="21" t="s">
        <v>33</v>
      </c>
      <c r="B99" s="21"/>
      <c r="C99" s="10" t="s">
        <v>52</v>
      </c>
      <c r="D99" s="10" t="s">
        <v>58</v>
      </c>
      <c r="E99" s="10" t="s">
        <v>25</v>
      </c>
      <c r="F99" s="11" t="s">
        <v>37</v>
      </c>
      <c r="G99" s="12">
        <f t="shared" si="5"/>
        <v>6688257.21</v>
      </c>
      <c r="H99" s="12">
        <f t="shared" si="5"/>
        <v>804215</v>
      </c>
      <c r="I99" s="13">
        <v>0</v>
      </c>
      <c r="J99" s="13">
        <v>0</v>
      </c>
      <c r="K99" s="14">
        <f>+G99+H99+I99+J99</f>
        <v>7492472.21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4">
        <f>+K99+P99</f>
        <v>7492472.21</v>
      </c>
      <c r="R99" s="15">
        <f>+K99/Q99*100</f>
        <v>100</v>
      </c>
      <c r="S99" s="13">
        <v>0</v>
      </c>
      <c r="T99" s="15">
        <f>+P99/Q99*100</f>
        <v>0</v>
      </c>
      <c r="U99" s="16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1:31" ht="15" customHeight="1">
      <c r="A100" s="21" t="s">
        <v>33</v>
      </c>
      <c r="B100" s="21"/>
      <c r="C100" s="10" t="s">
        <v>52</v>
      </c>
      <c r="D100" s="10" t="s">
        <v>58</v>
      </c>
      <c r="E100" s="10" t="s">
        <v>25</v>
      </c>
      <c r="F100" s="11" t="s">
        <v>38</v>
      </c>
      <c r="G100" s="12">
        <f t="shared" si="5"/>
        <v>6688257.21</v>
      </c>
      <c r="H100" s="12">
        <f t="shared" si="5"/>
        <v>804215</v>
      </c>
      <c r="I100" s="13">
        <v>0</v>
      </c>
      <c r="J100" s="13">
        <v>0</v>
      </c>
      <c r="K100" s="14">
        <f>+G100+H100+I100+J100</f>
        <v>7492472.21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4">
        <f>+K100+P100</f>
        <v>7492472.21</v>
      </c>
      <c r="R100" s="15">
        <f>+K100/Q100*100</f>
        <v>100</v>
      </c>
      <c r="S100" s="13">
        <v>0</v>
      </c>
      <c r="T100" s="15">
        <f>+P100/Q100*100</f>
        <v>0</v>
      </c>
      <c r="U100" s="16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1:31" ht="15" customHeight="1">
      <c r="A101" s="21" t="s">
        <v>33</v>
      </c>
      <c r="B101" s="21"/>
      <c r="C101" s="10" t="s">
        <v>52</v>
      </c>
      <c r="D101" s="10" t="s">
        <v>58</v>
      </c>
      <c r="E101" s="10" t="s">
        <v>25</v>
      </c>
      <c r="F101" s="11" t="s">
        <v>39</v>
      </c>
      <c r="G101" s="12">
        <f t="shared" si="5"/>
        <v>6688257.21</v>
      </c>
      <c r="H101" s="12">
        <f t="shared" si="5"/>
        <v>804215</v>
      </c>
      <c r="I101" s="13">
        <v>0</v>
      </c>
      <c r="J101" s="13">
        <v>0</v>
      </c>
      <c r="K101" s="14">
        <f>+G101+H101+I101+J101</f>
        <v>7492472.21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4">
        <f>+K101+P101</f>
        <v>7492472.21</v>
      </c>
      <c r="R101" s="15">
        <f>+K101/Q101*100</f>
        <v>100</v>
      </c>
      <c r="S101" s="13">
        <v>0</v>
      </c>
      <c r="T101" s="15">
        <f>+P101/Q101*100</f>
        <v>0</v>
      </c>
      <c r="U101" s="16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1:31" ht="15" customHeight="1">
      <c r="A102" s="21" t="s">
        <v>33</v>
      </c>
      <c r="B102" s="21"/>
      <c r="C102" s="10" t="s">
        <v>52</v>
      </c>
      <c r="D102" s="10" t="s">
        <v>58</v>
      </c>
      <c r="E102" s="10" t="s">
        <v>25</v>
      </c>
      <c r="F102" s="11" t="s">
        <v>31</v>
      </c>
      <c r="G102" s="18">
        <f>+G101/G98</f>
        <v>0.9493630810757255</v>
      </c>
      <c r="H102" s="18">
        <f>+H101/H98</f>
        <v>1</v>
      </c>
      <c r="I102" s="13">
        <v>0</v>
      </c>
      <c r="J102" s="13">
        <v>0</v>
      </c>
      <c r="K102" s="18">
        <f>+K101/K98</f>
        <v>0.9545512433163648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8">
        <f>+Q101/Q98</f>
        <v>0.9545512433163648</v>
      </c>
      <c r="R102" s="15"/>
      <c r="S102" s="13"/>
      <c r="T102" s="13"/>
      <c r="U102" s="16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1:31" ht="15" customHeight="1">
      <c r="A103" s="21" t="s">
        <v>33</v>
      </c>
      <c r="B103" s="21"/>
      <c r="C103" s="10" t="s">
        <v>52</v>
      </c>
      <c r="D103" s="10" t="s">
        <v>58</v>
      </c>
      <c r="E103" s="10" t="s">
        <v>25</v>
      </c>
      <c r="F103" s="11" t="s">
        <v>32</v>
      </c>
      <c r="G103" s="18">
        <f>+G101/G99</f>
        <v>1</v>
      </c>
      <c r="H103" s="18">
        <f>+H101/H99</f>
        <v>1</v>
      </c>
      <c r="I103" s="13">
        <v>0</v>
      </c>
      <c r="J103" s="13">
        <v>0</v>
      </c>
      <c r="K103" s="18">
        <f>+K101/K99</f>
        <v>1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8">
        <f>+Q101/Q99</f>
        <v>1</v>
      </c>
      <c r="R103" s="15"/>
      <c r="S103" s="13"/>
      <c r="T103" s="13"/>
      <c r="U103" s="16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1:31" ht="15" customHeight="1">
      <c r="A104" s="21" t="s">
        <v>25</v>
      </c>
      <c r="B104" s="21"/>
      <c r="C104" s="10" t="s">
        <v>25</v>
      </c>
      <c r="D104" s="10" t="s">
        <v>25</v>
      </c>
      <c r="E104" s="10" t="s">
        <v>25</v>
      </c>
      <c r="F104" s="16"/>
      <c r="G104" s="18"/>
      <c r="H104" s="15"/>
      <c r="I104" s="13"/>
      <c r="J104" s="13"/>
      <c r="K104" s="15"/>
      <c r="L104" s="13"/>
      <c r="M104" s="13"/>
      <c r="N104" s="13"/>
      <c r="O104" s="13"/>
      <c r="P104" s="13"/>
      <c r="Q104" s="15"/>
      <c r="R104" s="15"/>
      <c r="S104" s="13"/>
      <c r="T104" s="13"/>
      <c r="U104" s="16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1:31" ht="18" customHeight="1">
      <c r="A105" s="21" t="s">
        <v>33</v>
      </c>
      <c r="B105" s="21"/>
      <c r="C105" s="10" t="s">
        <v>52</v>
      </c>
      <c r="D105" s="10" t="s">
        <v>58</v>
      </c>
      <c r="E105" s="10" t="s">
        <v>56</v>
      </c>
      <c r="F105" s="11" t="s">
        <v>60</v>
      </c>
      <c r="G105" s="19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5"/>
      <c r="S105" s="13"/>
      <c r="T105" s="13"/>
      <c r="U105" s="16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1:31" ht="15" customHeight="1">
      <c r="A106" s="21" t="s">
        <v>33</v>
      </c>
      <c r="B106" s="21"/>
      <c r="C106" s="10" t="s">
        <v>52</v>
      </c>
      <c r="D106" s="10" t="s">
        <v>58</v>
      </c>
      <c r="E106" s="10" t="s">
        <v>56</v>
      </c>
      <c r="F106" s="11" t="s">
        <v>36</v>
      </c>
      <c r="G106" s="12">
        <v>7044994</v>
      </c>
      <c r="H106" s="14">
        <v>804215</v>
      </c>
      <c r="I106" s="13">
        <v>0</v>
      </c>
      <c r="J106" s="13">
        <v>0</v>
      </c>
      <c r="K106" s="14">
        <f>+G106+H106+I106+J106</f>
        <v>7849209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4">
        <f>+K106+P106</f>
        <v>7849209</v>
      </c>
      <c r="R106" s="15">
        <f>+K106/Q106*100</f>
        <v>100</v>
      </c>
      <c r="S106" s="13">
        <v>0</v>
      </c>
      <c r="T106" s="15">
        <f>+P106/Q106*100</f>
        <v>0</v>
      </c>
      <c r="U106" s="16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1:31" ht="15" customHeight="1">
      <c r="A107" s="21" t="s">
        <v>33</v>
      </c>
      <c r="B107" s="21"/>
      <c r="C107" s="10" t="s">
        <v>52</v>
      </c>
      <c r="D107" s="10" t="s">
        <v>58</v>
      </c>
      <c r="E107" s="10" t="s">
        <v>56</v>
      </c>
      <c r="F107" s="11" t="s">
        <v>37</v>
      </c>
      <c r="G107" s="12">
        <v>6688257.21</v>
      </c>
      <c r="H107" s="14">
        <v>804215</v>
      </c>
      <c r="I107" s="13">
        <v>0</v>
      </c>
      <c r="J107" s="13">
        <v>0</v>
      </c>
      <c r="K107" s="14">
        <f>+G107+H107+I107+J107</f>
        <v>7492472.21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4">
        <f>+K107+P107</f>
        <v>7492472.21</v>
      </c>
      <c r="R107" s="15">
        <f>+K107/Q107*100</f>
        <v>100</v>
      </c>
      <c r="S107" s="13">
        <v>0</v>
      </c>
      <c r="T107" s="15">
        <f>+P107/Q107*100</f>
        <v>0</v>
      </c>
      <c r="U107" s="16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1:31" ht="15" customHeight="1">
      <c r="A108" s="21" t="s">
        <v>33</v>
      </c>
      <c r="B108" s="21"/>
      <c r="C108" s="10" t="s">
        <v>52</v>
      </c>
      <c r="D108" s="10" t="s">
        <v>58</v>
      </c>
      <c r="E108" s="10" t="s">
        <v>56</v>
      </c>
      <c r="F108" s="11" t="s">
        <v>38</v>
      </c>
      <c r="G108" s="12">
        <v>6688257.21</v>
      </c>
      <c r="H108" s="14">
        <v>804215</v>
      </c>
      <c r="I108" s="13">
        <v>0</v>
      </c>
      <c r="J108" s="13">
        <v>0</v>
      </c>
      <c r="K108" s="14">
        <f>+G108+H108+I108+J108</f>
        <v>7492472.21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4">
        <f>+K108+P108</f>
        <v>7492472.21</v>
      </c>
      <c r="R108" s="15">
        <f>+K108/Q108*100</f>
        <v>100</v>
      </c>
      <c r="S108" s="13">
        <v>0</v>
      </c>
      <c r="T108" s="15">
        <f>+P108/Q108*100</f>
        <v>0</v>
      </c>
      <c r="U108" s="16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1:31" ht="15" customHeight="1">
      <c r="A109" s="21" t="s">
        <v>33</v>
      </c>
      <c r="B109" s="21"/>
      <c r="C109" s="10" t="s">
        <v>52</v>
      </c>
      <c r="D109" s="10" t="s">
        <v>58</v>
      </c>
      <c r="E109" s="10" t="s">
        <v>56</v>
      </c>
      <c r="F109" s="11" t="s">
        <v>39</v>
      </c>
      <c r="G109" s="12">
        <v>6688257.21</v>
      </c>
      <c r="H109" s="14">
        <v>804215</v>
      </c>
      <c r="I109" s="13">
        <v>0</v>
      </c>
      <c r="J109" s="13">
        <v>0</v>
      </c>
      <c r="K109" s="14">
        <f>+G109+H109+I109+J109</f>
        <v>7492472.21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4">
        <f>+K109+P109</f>
        <v>7492472.21</v>
      </c>
      <c r="R109" s="15">
        <f>+K109/Q109*100</f>
        <v>100</v>
      </c>
      <c r="S109" s="13">
        <v>0</v>
      </c>
      <c r="T109" s="15">
        <f>+P109/Q109*100</f>
        <v>0</v>
      </c>
      <c r="U109" s="16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1:31" ht="15" customHeight="1">
      <c r="A110" s="21" t="s">
        <v>33</v>
      </c>
      <c r="B110" s="21"/>
      <c r="C110" s="10" t="s">
        <v>52</v>
      </c>
      <c r="D110" s="10" t="s">
        <v>58</v>
      </c>
      <c r="E110" s="10" t="s">
        <v>56</v>
      </c>
      <c r="F110" s="11" t="s">
        <v>31</v>
      </c>
      <c r="G110" s="18">
        <f>+G109/G106</f>
        <v>0.9493630810757255</v>
      </c>
      <c r="H110" s="18">
        <f>+H109/H106</f>
        <v>1</v>
      </c>
      <c r="I110" s="13">
        <v>0</v>
      </c>
      <c r="J110" s="13">
        <v>0</v>
      </c>
      <c r="K110" s="18">
        <f>+K109/K106</f>
        <v>0.9545512433163648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8">
        <f>+Q109/Q106</f>
        <v>0.9545512433163648</v>
      </c>
      <c r="R110" s="15"/>
      <c r="S110" s="13"/>
      <c r="T110" s="13"/>
      <c r="U110" s="16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1:31" ht="15" customHeight="1">
      <c r="A111" s="21" t="s">
        <v>33</v>
      </c>
      <c r="B111" s="21"/>
      <c r="C111" s="10" t="s">
        <v>52</v>
      </c>
      <c r="D111" s="10" t="s">
        <v>58</v>
      </c>
      <c r="E111" s="10" t="s">
        <v>56</v>
      </c>
      <c r="F111" s="11" t="s">
        <v>32</v>
      </c>
      <c r="G111" s="18">
        <f>+G109/G107</f>
        <v>1</v>
      </c>
      <c r="H111" s="18">
        <f>+H109/H107</f>
        <v>1</v>
      </c>
      <c r="I111" s="13">
        <v>0</v>
      </c>
      <c r="J111" s="13">
        <v>0</v>
      </c>
      <c r="K111" s="18">
        <f>+K109/K107</f>
        <v>1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8">
        <f>+Q109/Q107</f>
        <v>1</v>
      </c>
      <c r="R111" s="15"/>
      <c r="S111" s="13"/>
      <c r="T111" s="13"/>
      <c r="U111" s="16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1:31" ht="0.7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16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1:21" ht="22.5" customHeight="1">
      <c r="A113" s="1"/>
      <c r="B113" s="23" t="s">
        <v>61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1"/>
    </row>
    <row r="114" spans="1:21" ht="9.75" customHeight="1">
      <c r="A114" s="1"/>
      <c r="B114" s="32" t="s">
        <v>63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</sheetData>
  <sheetProtection/>
  <mergeCells count="128">
    <mergeCell ref="A1:T1"/>
    <mergeCell ref="A2:T2"/>
    <mergeCell ref="A3:T3"/>
    <mergeCell ref="A4:T4"/>
    <mergeCell ref="A5:T5"/>
    <mergeCell ref="A6:E7"/>
    <mergeCell ref="F6:F8"/>
    <mergeCell ref="G6:K6"/>
    <mergeCell ref="L6:L8"/>
    <mergeCell ref="M6:P6"/>
    <mergeCell ref="Q6:T6"/>
    <mergeCell ref="G7:G8"/>
    <mergeCell ref="H7:H8"/>
    <mergeCell ref="I7:I8"/>
    <mergeCell ref="J7:J8"/>
    <mergeCell ref="K7:K8"/>
    <mergeCell ref="M7:M8"/>
    <mergeCell ref="N7:N8"/>
    <mergeCell ref="O7:O8"/>
    <mergeCell ref="P7:P8"/>
    <mergeCell ref="Q7:Q8"/>
    <mergeCell ref="R7:T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T112"/>
    <mergeCell ref="B113:T113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12971IALMARAZM@INP.SALUD</cp:lastModifiedBy>
  <cp:lastPrinted>2023-10-27T20:13:56Z</cp:lastPrinted>
  <dcterms:created xsi:type="dcterms:W3CDTF">2023-04-28T21:45:29Z</dcterms:created>
  <dcterms:modified xsi:type="dcterms:W3CDTF">2024-02-06T16:52:37Z</dcterms:modified>
  <cp:category/>
  <cp:version/>
  <cp:contentType/>
  <cp:contentStatus/>
</cp:coreProperties>
</file>