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<sst xmlns="http://schemas.openxmlformats.org/spreadsheetml/2006/main" count="1834" uniqueCount="86">
  <si>
    <r>
      <rPr>
        <sz val="8"/>
        <color indexed="8"/>
        <rFont val="Soberana Sans"/>
        <family val="0"/>
      </rPr>
      <t>ESTADO ANALÍTICO DEL EJERCICIO DEL PRESUPUESTO DE EGRESOS EN CLASIFICACIÓN FUNCIONAL-PROGRAMÁTICA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</si>
  <si>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</si>
  <si>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</si>
  <si>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</si>
  <si>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t>CATEGORÍAS PROGRAMÁTICAS</t>
  </si>
  <si>
    <r>
      <rPr>
        <sz val="8"/>
        <color indexed="9"/>
        <rFont val="Soberana Sans"/>
        <family val="0"/>
      </rPr>
      <t>DENOMINACIÓN</t>
    </r>
  </si>
  <si>
    <t>GASTO CORRIENTE</t>
  </si>
  <si>
    <r>
      <rPr>
        <sz val="8"/>
        <color indexed="9"/>
        <rFont val="Soberana Sans"/>
        <family val="0"/>
      </rPr>
      <t>PENSIONES Y JUBILACIONES</t>
    </r>
  </si>
  <si>
    <t>GASTO DE INVERSIÓN</t>
  </si>
  <si>
    <t>TOTAL</t>
  </si>
  <si>
    <r>
      <rPr>
        <sz val="8"/>
        <color indexed="9"/>
        <rFont val="Soberana Sans"/>
        <family val="0"/>
      </rPr>
      <t>SERVICIOS PERSONALES</t>
    </r>
  </si>
  <si>
    <r>
      <rPr>
        <sz val="8"/>
        <color indexed="9"/>
        <rFont val="Soberana Sans"/>
        <family val="0"/>
      </rPr>
      <t>GASTO DE OPERACIÓN</t>
    </r>
  </si>
  <si>
    <r>
      <rPr>
        <sz val="8"/>
        <color indexed="9"/>
        <rFont val="Soberana Sans"/>
        <family val="0"/>
      </rPr>
      <t>SUBSIDIOS</t>
    </r>
  </si>
  <si>
    <r>
      <rPr>
        <sz val="8"/>
        <color indexed="9"/>
        <rFont val="Soberana Sans"/>
        <family val="0"/>
      </rPr>
      <t>OTROS DE CORRIENTE</t>
    </r>
  </si>
  <si>
    <r>
      <rPr>
        <sz val="8"/>
        <color indexed="9"/>
        <rFont val="Soberana Sans"/>
        <family val="0"/>
      </rPr>
      <t>SUMA</t>
    </r>
  </si>
  <si>
    <r>
      <rPr>
        <sz val="8"/>
        <color indexed="9"/>
        <rFont val="Soberana Sans"/>
        <family val="0"/>
      </rPr>
      <t>INVERSIÓN FÍSICA</t>
    </r>
  </si>
  <si>
    <r>
      <rPr>
        <sz val="8"/>
        <color indexed="9"/>
        <rFont val="Soberana Sans"/>
        <family val="0"/>
      </rPr>
      <t>OTROS DE INVERSIÓN</t>
    </r>
  </si>
  <si>
    <r>
      <rPr>
        <sz val="8"/>
        <color indexed="9"/>
        <rFont val="Soberana Sans"/>
        <family val="0"/>
      </rPr>
      <t>TOTAL</t>
    </r>
  </si>
  <si>
    <t>ESTRUCTURA PORCENTUAL</t>
  </si>
  <si>
    <r>
      <rPr>
        <sz val="8"/>
        <color indexed="9"/>
        <rFont val="Soberana Sans"/>
        <family val="0"/>
      </rPr>
      <t>FI</t>
    </r>
  </si>
  <si>
    <r>
      <rPr>
        <sz val="8"/>
        <color indexed="9"/>
        <rFont val="Soberana Sans"/>
        <family val="0"/>
      </rPr>
      <t>FN</t>
    </r>
  </si>
  <si>
    <r>
      <rPr>
        <sz val="8"/>
        <color indexed="9"/>
        <rFont val="Soberana Sans"/>
        <family val="0"/>
      </rPr>
      <t>SF</t>
    </r>
  </si>
  <si>
    <r>
      <rPr>
        <sz val="8"/>
        <color indexed="9"/>
        <rFont val="Soberana Sans"/>
        <family val="0"/>
      </rPr>
      <t>AI</t>
    </r>
  </si>
  <si>
    <r>
      <rPr>
        <sz val="8"/>
        <color indexed="9"/>
        <rFont val="Soberana Sans"/>
        <family val="0"/>
      </rPr>
      <t>PP</t>
    </r>
  </si>
  <si>
    <r>
      <rPr>
        <sz val="8"/>
        <color indexed="9"/>
        <rFont val="Soberana Sans"/>
        <family val="0"/>
      </rPr>
      <t>UR</t>
    </r>
  </si>
  <si>
    <r>
      <rPr>
        <sz val="8"/>
        <color indexed="9"/>
        <rFont val="Soberana Sans"/>
        <family val="0"/>
      </rPr>
      <t>CORRIENTE</t>
    </r>
  </si>
  <si>
    <r>
      <rPr>
        <sz val="8"/>
        <color indexed="9"/>
        <rFont val="Soberana Sans"/>
        <family val="0"/>
      </rPr>
      <t>INVERSIÓN</t>
    </r>
  </si>
  <si>
    <t/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</si>
  <si>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</si>
  <si>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</si>
  <si>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</si>
  <si>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</si>
  <si>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</si>
  <si>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</si>
  <si>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1</t>
  </si>
  <si>
    <t>Gobierno</t>
  </si>
  <si>
    <t>Aprobado</t>
  </si>
  <si>
    <t>Modificado</t>
  </si>
  <si>
    <t>Devengado</t>
  </si>
  <si>
    <t>Pagado</t>
  </si>
  <si>
    <t>3</t>
  </si>
  <si>
    <t>Coordinación de la Política de Gobierno</t>
  </si>
  <si>
    <t>04</t>
  </si>
  <si>
    <t>Función Pública</t>
  </si>
  <si>
    <t>001</t>
  </si>
  <si>
    <t>Función pública y buen gobierno</t>
  </si>
  <si>
    <t>O001</t>
  </si>
  <si>
    <t>Actividades de apoyo a la función pública y buen gobierno</t>
  </si>
  <si>
    <t>NCZ</t>
  </si>
  <si>
    <t>Instituto Nacional de Pediatría</t>
  </si>
  <si>
    <t>2</t>
  </si>
  <si>
    <t>Desarrollo Social</t>
  </si>
  <si>
    <t>Salud</t>
  </si>
  <si>
    <t>02</t>
  </si>
  <si>
    <t>Prestación de Servicios de Salud a la Persona</t>
  </si>
  <si>
    <t>002</t>
  </si>
  <si>
    <t>Servicios de apoyo administrativo</t>
  </si>
  <si>
    <t>M001</t>
  </si>
  <si>
    <t>Actividades de apoyo administrativo</t>
  </si>
  <si>
    <t>018</t>
  </si>
  <si>
    <t>Prestación de servicios del Sistema Nacional de Salud organizados e integrados</t>
  </si>
  <si>
    <t>E023</t>
  </si>
  <si>
    <t>Atención a la Salud</t>
  </si>
  <si>
    <t>03</t>
  </si>
  <si>
    <t>Generación de Recursos para la Salud</t>
  </si>
  <si>
    <t>019</t>
  </si>
  <si>
    <t>Formación y capacitación de recursos humanos acordes a las necesidades y demandas de atención a la salud</t>
  </si>
  <si>
    <t>E010</t>
  </si>
  <si>
    <t>Formación y capacitación de recursos humanos para la salud</t>
  </si>
  <si>
    <t>020</t>
  </si>
  <si>
    <t>Infraestructura suficiente, equipamiento óptimo e insumos seguros para la salud</t>
  </si>
  <si>
    <t>K027</t>
  </si>
  <si>
    <t>Mantenimiento de infraestructura</t>
  </si>
  <si>
    <t>05</t>
  </si>
  <si>
    <t>Protección Social en Salud</t>
  </si>
  <si>
    <t>Desarrollo Económico</t>
  </si>
  <si>
    <t>8</t>
  </si>
  <si>
    <t>Ciencia, Tecnología e Innovación</t>
  </si>
  <si>
    <t>01</t>
  </si>
  <si>
    <t>Investigación Científica</t>
  </si>
  <si>
    <t>024</t>
  </si>
  <si>
    <t>Investigación en salud pertinente y de excelencia académica</t>
  </si>
  <si>
    <t>E022</t>
  </si>
  <si>
    <t>Investigación y desarrollo tecnológico en salud</t>
  </si>
  <si>
    <t xml:space="preserve">1/ Las sumas parciales y total pueden no coincidir debido al redondeo. El símbolo -o- corresponde a porcentajes menores a 0.05% o mayores a 500%.
Fuente: Presupuesto Aprobado y Modificado, sistemas globalizadores de la Secretaría de Hacienda y Crédito Público. Presupuesto Devengado y Pagado, el ente público.
</t>
  </si>
  <si>
    <t>SEGUNDO TRIMESTRE ENERO - JUNIO 2023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</si>
</sst>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5" fillId="33" borderId="13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172" fontId="5" fillId="33" borderId="14" xfId="0" applyNumberFormat="1" applyFont="1" applyFill="1" applyBorder="1" applyAlignment="1" applyProtection="1">
      <alignment horizontal="right" vertical="center" wrapText="1"/>
      <protection/>
    </xf>
    <xf numFmtId="173" fontId="5" fillId="33" borderId="14" xfId="0" applyNumberFormat="1" applyFont="1" applyFill="1" applyBorder="1" applyAlignment="1" applyProtection="1">
      <alignment horizontal="right" vertical="center" wrapText="1"/>
      <protection/>
    </xf>
    <xf numFmtId="173" fontId="5" fillId="33" borderId="13" xfId="0" applyNumberFormat="1" applyFont="1" applyFill="1" applyBorder="1" applyAlignment="1" applyProtection="1">
      <alignment horizontal="right" vertical="center" wrapText="1"/>
      <protection/>
    </xf>
    <xf numFmtId="172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right" vertical="center" wrapText="1"/>
      <protection/>
    </xf>
    <xf numFmtId="183" fontId="5" fillId="33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172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173" fontId="5" fillId="0" borderId="13" xfId="0" applyNumberFormat="1" applyFont="1" applyFill="1" applyBorder="1" applyAlignment="1" applyProtection="1">
      <alignment horizontal="right" vertical="center" wrapText="1"/>
      <protection/>
    </xf>
    <xf numFmtId="173" fontId="5" fillId="0" borderId="14" xfId="0" applyNumberFormat="1" applyFont="1" applyFill="1" applyBorder="1" applyAlignment="1" applyProtection="1">
      <alignment horizontal="right" vertical="center" wrapText="1"/>
      <protection/>
    </xf>
    <xf numFmtId="172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71" fontId="6" fillId="0" borderId="0" xfId="47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3"/>
  <sheetViews>
    <sheetView showGridLines="0" tabSelected="1" zoomScale="115" zoomScaleNormal="115" zoomScalePageLayoutView="0" workbookViewId="0" topLeftCell="A1">
      <selection activeCell="A11" sqref="A11"/>
    </sheetView>
  </sheetViews>
  <sheetFormatPr defaultColWidth="9.140625" defaultRowHeight="12.75"/>
  <cols>
    <col min="1" max="5" width="3.421875" style="0" customWidth="1"/>
    <col min="6" max="6" width="5.8515625" style="0" customWidth="1"/>
    <col min="7" max="7" width="4.140625" style="0" customWidth="1"/>
    <col min="8" max="8" width="25.140625" style="0" customWidth="1"/>
    <col min="9" max="9" width="16.00390625" style="0" customWidth="1"/>
    <col min="10" max="19" width="14.28125" style="0" customWidth="1"/>
    <col min="20" max="20" width="10.140625" style="0" customWidth="1"/>
    <col min="21" max="21" width="12.57421875" style="0" customWidth="1"/>
    <col min="22" max="22" width="10.140625" style="0" customWidth="1"/>
    <col min="23" max="23" width="3.421875" style="0" customWidth="1"/>
    <col min="24" max="24" width="16.57421875" style="0" bestFit="1" customWidth="1"/>
    <col min="25" max="25" width="12.7109375" style="0" bestFit="1" customWidth="1"/>
  </cols>
  <sheetData>
    <row r="1" spans="1:23" ht="12" customHeight="1">
      <c r="A1" s="1"/>
      <c r="B1" s="32" t="s">
        <v>85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"/>
    </row>
    <row r="2" spans="1:23" ht="12" customHeight="1">
      <c r="A2" s="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1"/>
    </row>
    <row r="3" spans="1:23" ht="12" customHeight="1">
      <c r="A3" s="1"/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1"/>
    </row>
    <row r="4" spans="1:23" ht="12" customHeight="1">
      <c r="A4" s="1"/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1"/>
    </row>
    <row r="5" spans="1:23" ht="12" customHeight="1">
      <c r="A5" s="1"/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1"/>
    </row>
    <row r="6" spans="1:23" ht="19.5" customHeight="1">
      <c r="A6" s="1"/>
      <c r="B6" s="33" t="s">
        <v>4</v>
      </c>
      <c r="C6" s="33"/>
      <c r="D6" s="33"/>
      <c r="E6" s="33"/>
      <c r="F6" s="33"/>
      <c r="G6" s="33"/>
      <c r="H6" s="34" t="s">
        <v>5</v>
      </c>
      <c r="I6" s="33" t="s">
        <v>6</v>
      </c>
      <c r="J6" s="33"/>
      <c r="K6" s="33"/>
      <c r="L6" s="33"/>
      <c r="M6" s="33"/>
      <c r="N6" s="33" t="s">
        <v>7</v>
      </c>
      <c r="O6" s="29" t="s">
        <v>8</v>
      </c>
      <c r="P6" s="29"/>
      <c r="Q6" s="29"/>
      <c r="R6" s="29"/>
      <c r="S6" s="29" t="s">
        <v>9</v>
      </c>
      <c r="T6" s="29"/>
      <c r="U6" s="29"/>
      <c r="V6" s="29"/>
      <c r="W6" s="1"/>
    </row>
    <row r="7" spans="1:23" ht="15" customHeight="1">
      <c r="A7" s="1"/>
      <c r="B7" s="33"/>
      <c r="C7" s="33"/>
      <c r="D7" s="33"/>
      <c r="E7" s="33"/>
      <c r="F7" s="33"/>
      <c r="G7" s="33"/>
      <c r="H7" s="34"/>
      <c r="I7" s="26" t="s">
        <v>10</v>
      </c>
      <c r="J7" s="26" t="s">
        <v>11</v>
      </c>
      <c r="K7" s="26" t="s">
        <v>12</v>
      </c>
      <c r="L7" s="26" t="s">
        <v>13</v>
      </c>
      <c r="M7" s="26" t="s">
        <v>14</v>
      </c>
      <c r="N7" s="33"/>
      <c r="O7" s="30" t="s">
        <v>15</v>
      </c>
      <c r="P7" s="26" t="s">
        <v>12</v>
      </c>
      <c r="Q7" s="26" t="s">
        <v>16</v>
      </c>
      <c r="R7" s="26" t="s">
        <v>14</v>
      </c>
      <c r="S7" s="26" t="s">
        <v>17</v>
      </c>
      <c r="T7" s="31" t="s">
        <v>18</v>
      </c>
      <c r="U7" s="31"/>
      <c r="V7" s="31"/>
      <c r="W7" s="1"/>
    </row>
    <row r="8" spans="1:23" ht="34.5" customHeight="1">
      <c r="A8" s="1"/>
      <c r="B8" s="3" t="s">
        <v>19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24</v>
      </c>
      <c r="H8" s="34"/>
      <c r="I8" s="26"/>
      <c r="J8" s="26"/>
      <c r="K8" s="26"/>
      <c r="L8" s="26"/>
      <c r="M8" s="26"/>
      <c r="N8" s="33"/>
      <c r="O8" s="30"/>
      <c r="P8" s="26"/>
      <c r="Q8" s="26"/>
      <c r="R8" s="26"/>
      <c r="S8" s="26"/>
      <c r="T8" s="2" t="s">
        <v>25</v>
      </c>
      <c r="U8" s="2" t="s">
        <v>7</v>
      </c>
      <c r="V8" s="3" t="s">
        <v>26</v>
      </c>
      <c r="W8" s="1"/>
    </row>
    <row r="9" spans="1:25" ht="15" customHeight="1">
      <c r="A9" s="1"/>
      <c r="B9" s="5" t="s">
        <v>27</v>
      </c>
      <c r="C9" s="6" t="s">
        <v>27</v>
      </c>
      <c r="D9" s="6" t="s">
        <v>27</v>
      </c>
      <c r="E9" s="6" t="s">
        <v>27</v>
      </c>
      <c r="F9" s="6" t="s">
        <v>27</v>
      </c>
      <c r="G9" s="6" t="s">
        <v>27</v>
      </c>
      <c r="H9" s="7" t="s">
        <v>28</v>
      </c>
      <c r="I9" s="16">
        <f aca="true" t="shared" si="0" ref="I9:J12">+I17+I65+I225</f>
        <v>511436948.77</v>
      </c>
      <c r="J9" s="16">
        <f t="shared" si="0"/>
        <v>461457381</v>
      </c>
      <c r="K9" s="17">
        <v>0</v>
      </c>
      <c r="L9" s="16">
        <f>+L17+L65+L225</f>
        <v>0</v>
      </c>
      <c r="M9" s="18">
        <f>+I9+J9+K9+L9</f>
        <v>972894329.77</v>
      </c>
      <c r="N9" s="17">
        <v>0</v>
      </c>
      <c r="O9" s="16">
        <f>+O17+O65+O225</f>
        <v>0</v>
      </c>
      <c r="P9" s="10">
        <v>0</v>
      </c>
      <c r="Q9" s="10">
        <v>0</v>
      </c>
      <c r="R9" s="9">
        <f>+O9+P9+Q9</f>
        <v>0</v>
      </c>
      <c r="S9" s="9">
        <f>+M9+R9</f>
        <v>972894329.77</v>
      </c>
      <c r="T9" s="11">
        <f>+M9/S9*100</f>
        <v>100</v>
      </c>
      <c r="U9" s="10">
        <v>0</v>
      </c>
      <c r="V9" s="11">
        <f>+R9/S9*100</f>
        <v>0</v>
      </c>
      <c r="W9" s="1"/>
      <c r="X9" s="23"/>
      <c r="Y9" s="25"/>
    </row>
    <row r="10" spans="1:25" ht="15" customHeight="1">
      <c r="A10" s="1"/>
      <c r="B10" s="5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" t="s">
        <v>27</v>
      </c>
      <c r="H10" s="7" t="s">
        <v>29</v>
      </c>
      <c r="I10" s="16">
        <f t="shared" si="0"/>
        <v>570086078.23</v>
      </c>
      <c r="J10" s="16">
        <f t="shared" si="0"/>
        <v>484346472.45</v>
      </c>
      <c r="K10" s="17">
        <v>0</v>
      </c>
      <c r="L10" s="16">
        <f>+L18+L66+L226</f>
        <v>24479.99</v>
      </c>
      <c r="M10" s="18">
        <f>+I10+J10+K10+L10</f>
        <v>1054457030.6700001</v>
      </c>
      <c r="N10" s="17">
        <v>0</v>
      </c>
      <c r="O10" s="16">
        <f>+O18+O66+O226</f>
        <v>0</v>
      </c>
      <c r="P10" s="10">
        <v>0</v>
      </c>
      <c r="Q10" s="10">
        <v>0</v>
      </c>
      <c r="R10" s="9">
        <f>+O10+P10+Q10</f>
        <v>0</v>
      </c>
      <c r="S10" s="9">
        <f>+M10+R10</f>
        <v>1054457030.6700001</v>
      </c>
      <c r="T10" s="11">
        <f>+M10/S10*100</f>
        <v>100</v>
      </c>
      <c r="U10" s="10">
        <v>0</v>
      </c>
      <c r="V10" s="11">
        <f>+R10/S10*100</f>
        <v>0</v>
      </c>
      <c r="W10" s="1"/>
      <c r="X10" s="23"/>
      <c r="Y10" s="24"/>
    </row>
    <row r="11" spans="1:23" ht="15" customHeight="1">
      <c r="A11" s="1"/>
      <c r="B11" s="5" t="s">
        <v>27</v>
      </c>
      <c r="C11" s="6" t="s">
        <v>27</v>
      </c>
      <c r="D11" s="6" t="s">
        <v>27</v>
      </c>
      <c r="E11" s="6" t="s">
        <v>27</v>
      </c>
      <c r="F11" s="6" t="s">
        <v>27</v>
      </c>
      <c r="G11" s="6" t="s">
        <v>27</v>
      </c>
      <c r="H11" s="7" t="s">
        <v>30</v>
      </c>
      <c r="I11" s="16">
        <f t="shared" si="0"/>
        <v>584560204.6099999</v>
      </c>
      <c r="J11" s="16">
        <f t="shared" si="0"/>
        <v>531266437.53000003</v>
      </c>
      <c r="K11" s="17">
        <v>0</v>
      </c>
      <c r="L11" s="16">
        <f>+L19+L67+L227</f>
        <v>4016276.5</v>
      </c>
      <c r="M11" s="18">
        <f>+I11+J11+K11+L11</f>
        <v>1119842918.6399999</v>
      </c>
      <c r="N11" s="17">
        <v>0</v>
      </c>
      <c r="O11" s="16">
        <f>+O19+O67+O227</f>
        <v>0</v>
      </c>
      <c r="P11" s="10">
        <v>0</v>
      </c>
      <c r="Q11" s="10">
        <v>0</v>
      </c>
      <c r="R11" s="9">
        <f>+O11+P11+Q11</f>
        <v>0</v>
      </c>
      <c r="S11" s="9">
        <f>+M11+R11</f>
        <v>1119842918.6399999</v>
      </c>
      <c r="T11" s="11">
        <f>+M11/S11*100</f>
        <v>100</v>
      </c>
      <c r="U11" s="10">
        <v>0</v>
      </c>
      <c r="V11" s="11">
        <f>+R11/S11*100</f>
        <v>0</v>
      </c>
      <c r="W11" s="1"/>
    </row>
    <row r="12" spans="1:23" ht="15" customHeight="1">
      <c r="A12" s="1"/>
      <c r="B12" s="5" t="s">
        <v>27</v>
      </c>
      <c r="C12" s="6" t="s">
        <v>27</v>
      </c>
      <c r="D12" s="6" t="s">
        <v>27</v>
      </c>
      <c r="E12" s="6" t="s">
        <v>27</v>
      </c>
      <c r="F12" s="6" t="s">
        <v>27</v>
      </c>
      <c r="G12" s="6" t="s">
        <v>27</v>
      </c>
      <c r="H12" s="7" t="s">
        <v>31</v>
      </c>
      <c r="I12" s="16">
        <f t="shared" si="0"/>
        <v>569256930.15</v>
      </c>
      <c r="J12" s="16">
        <f t="shared" si="0"/>
        <v>474439688.95</v>
      </c>
      <c r="K12" s="17">
        <v>0</v>
      </c>
      <c r="L12" s="16">
        <f>+L20+L68+L228</f>
        <v>2224081.97</v>
      </c>
      <c r="M12" s="18">
        <f>+I12+J12+K12+L12</f>
        <v>1045920701.0699999</v>
      </c>
      <c r="N12" s="17">
        <v>0</v>
      </c>
      <c r="O12" s="16">
        <f>+O20+O68+O228</f>
        <v>0</v>
      </c>
      <c r="P12" s="10">
        <v>0</v>
      </c>
      <c r="Q12" s="10">
        <v>0</v>
      </c>
      <c r="R12" s="9">
        <f>+O12+P12+Q12</f>
        <v>0</v>
      </c>
      <c r="S12" s="9">
        <f>+M12+R12</f>
        <v>1045920701.0699999</v>
      </c>
      <c r="T12" s="11">
        <f>+M12/S12*100</f>
        <v>100</v>
      </c>
      <c r="U12" s="10">
        <v>0</v>
      </c>
      <c r="V12" s="11">
        <f>+R12/S12*100</f>
        <v>0</v>
      </c>
      <c r="W12" s="1"/>
    </row>
    <row r="13" spans="1:23" ht="15" customHeight="1">
      <c r="A13" s="1"/>
      <c r="B13" s="5" t="s">
        <v>27</v>
      </c>
      <c r="C13" s="6" t="s">
        <v>27</v>
      </c>
      <c r="D13" s="6" t="s">
        <v>27</v>
      </c>
      <c r="E13" s="6" t="s">
        <v>27</v>
      </c>
      <c r="F13" s="6" t="s">
        <v>27</v>
      </c>
      <c r="G13" s="6" t="s">
        <v>27</v>
      </c>
      <c r="H13" s="7" t="s">
        <v>32</v>
      </c>
      <c r="I13" s="19">
        <f>+I12/I9</f>
        <v>1.1130539776585489</v>
      </c>
      <c r="J13" s="20">
        <f>+J12/J9</f>
        <v>1.0281332761908948</v>
      </c>
      <c r="K13" s="17">
        <v>0</v>
      </c>
      <c r="L13" s="20">
        <v>12.323403119472875</v>
      </c>
      <c r="M13" s="20">
        <f>+M12/M9</f>
        <v>1.075060948620457</v>
      </c>
      <c r="N13" s="17">
        <v>0</v>
      </c>
      <c r="O13" s="19" t="e">
        <f>+O12/O9</f>
        <v>#DIV/0!</v>
      </c>
      <c r="P13" s="10">
        <v>0</v>
      </c>
      <c r="Q13" s="10">
        <v>0</v>
      </c>
      <c r="R13" s="12" t="e">
        <f>+R12/R9</f>
        <v>#DIV/0!</v>
      </c>
      <c r="S13" s="12">
        <f>+S12/S9</f>
        <v>1.075060948620457</v>
      </c>
      <c r="T13" s="11"/>
      <c r="U13" s="10"/>
      <c r="V13" s="11"/>
      <c r="W13" s="1"/>
    </row>
    <row r="14" spans="1:23" ht="15" customHeight="1">
      <c r="A14" s="1"/>
      <c r="B14" s="5" t="s">
        <v>27</v>
      </c>
      <c r="C14" s="6" t="s">
        <v>27</v>
      </c>
      <c r="D14" s="6" t="s">
        <v>27</v>
      </c>
      <c r="E14" s="6" t="s">
        <v>27</v>
      </c>
      <c r="F14" s="6" t="s">
        <v>27</v>
      </c>
      <c r="G14" s="6" t="s">
        <v>27</v>
      </c>
      <c r="H14" s="7" t="s">
        <v>33</v>
      </c>
      <c r="I14" s="19">
        <f>+I12/I10</f>
        <v>0.9985455738849572</v>
      </c>
      <c r="J14" s="20">
        <f>+J12/J10</f>
        <v>0.9795460810318533</v>
      </c>
      <c r="K14" s="17">
        <v>0</v>
      </c>
      <c r="L14" s="20">
        <v>98.99087865548722</v>
      </c>
      <c r="M14" s="20">
        <f>+M12/M10</f>
        <v>0.9919045258823148</v>
      </c>
      <c r="N14" s="17">
        <v>0</v>
      </c>
      <c r="O14" s="19" t="e">
        <f>+O12/O10</f>
        <v>#DIV/0!</v>
      </c>
      <c r="P14" s="10">
        <v>0</v>
      </c>
      <c r="Q14" s="10">
        <v>0</v>
      </c>
      <c r="R14" s="12" t="e">
        <f>+R12/R10</f>
        <v>#DIV/0!</v>
      </c>
      <c r="S14" s="12">
        <f>+S12/S10</f>
        <v>0.9919045258823148</v>
      </c>
      <c r="T14" s="11"/>
      <c r="U14" s="10"/>
      <c r="V14" s="11"/>
      <c r="W14" s="1"/>
    </row>
    <row r="15" spans="1:23" ht="15" customHeight="1">
      <c r="A15" s="1"/>
      <c r="B15" s="5" t="s">
        <v>27</v>
      </c>
      <c r="C15" s="6" t="s">
        <v>27</v>
      </c>
      <c r="D15" s="6" t="s">
        <v>27</v>
      </c>
      <c r="E15" s="6" t="s">
        <v>27</v>
      </c>
      <c r="F15" s="6" t="s">
        <v>27</v>
      </c>
      <c r="G15" s="6" t="s">
        <v>27</v>
      </c>
      <c r="H15" s="1"/>
      <c r="I15" s="19"/>
      <c r="J15" s="20"/>
      <c r="K15" s="17"/>
      <c r="L15" s="20"/>
      <c r="M15" s="20"/>
      <c r="N15" s="17"/>
      <c r="O15" s="20"/>
      <c r="P15" s="10"/>
      <c r="Q15" s="10"/>
      <c r="R15" s="11"/>
      <c r="S15" s="11"/>
      <c r="T15" s="11"/>
      <c r="U15" s="10"/>
      <c r="V15" s="11"/>
      <c r="W15" s="1"/>
    </row>
    <row r="16" spans="1:23" ht="18" customHeight="1">
      <c r="A16" s="1"/>
      <c r="B16" s="5" t="s">
        <v>34</v>
      </c>
      <c r="C16" s="6" t="s">
        <v>27</v>
      </c>
      <c r="D16" s="6" t="s">
        <v>27</v>
      </c>
      <c r="E16" s="6" t="s">
        <v>27</v>
      </c>
      <c r="F16" s="6" t="s">
        <v>27</v>
      </c>
      <c r="G16" s="6" t="s">
        <v>27</v>
      </c>
      <c r="H16" s="7" t="s">
        <v>35</v>
      </c>
      <c r="I16" s="21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0">
        <v>0</v>
      </c>
      <c r="Q16" s="10">
        <v>0</v>
      </c>
      <c r="R16" s="10">
        <v>0</v>
      </c>
      <c r="S16" s="10">
        <v>0</v>
      </c>
      <c r="T16" s="11"/>
      <c r="U16" s="10"/>
      <c r="V16" s="11"/>
      <c r="W16" s="1"/>
    </row>
    <row r="17" spans="1:23" ht="15" customHeight="1">
      <c r="A17" s="1"/>
      <c r="B17" s="5" t="s">
        <v>34</v>
      </c>
      <c r="C17" s="6" t="s">
        <v>27</v>
      </c>
      <c r="D17" s="6" t="s">
        <v>27</v>
      </c>
      <c r="E17" s="6" t="s">
        <v>27</v>
      </c>
      <c r="F17" s="6" t="s">
        <v>27</v>
      </c>
      <c r="G17" s="6" t="s">
        <v>27</v>
      </c>
      <c r="H17" s="7" t="s">
        <v>36</v>
      </c>
      <c r="I17" s="16">
        <f aca="true" t="shared" si="1" ref="I17:J20">+I25</f>
        <v>1469674.77</v>
      </c>
      <c r="J17" s="16">
        <f t="shared" si="1"/>
        <v>747008</v>
      </c>
      <c r="K17" s="17">
        <v>0</v>
      </c>
      <c r="L17" s="17">
        <v>0</v>
      </c>
      <c r="M17" s="18">
        <f>+I17+J17+K17+L17</f>
        <v>2216682.77</v>
      </c>
      <c r="N17" s="17">
        <v>0</v>
      </c>
      <c r="O17" s="17">
        <v>0</v>
      </c>
      <c r="P17" s="10">
        <v>0</v>
      </c>
      <c r="Q17" s="10">
        <v>0</v>
      </c>
      <c r="R17" s="10">
        <v>0</v>
      </c>
      <c r="S17" s="9">
        <f>+M17+R17</f>
        <v>2216682.77</v>
      </c>
      <c r="T17" s="11">
        <f>+M17/S17*100</f>
        <v>100</v>
      </c>
      <c r="U17" s="10">
        <v>0</v>
      </c>
      <c r="V17" s="11">
        <f>+R17/S17*100</f>
        <v>0</v>
      </c>
      <c r="W17" s="1"/>
    </row>
    <row r="18" spans="1:23" ht="15" customHeight="1">
      <c r="A18" s="1"/>
      <c r="B18" s="5" t="s">
        <v>34</v>
      </c>
      <c r="C18" s="6" t="s">
        <v>27</v>
      </c>
      <c r="D18" s="6" t="s">
        <v>27</v>
      </c>
      <c r="E18" s="6" t="s">
        <v>27</v>
      </c>
      <c r="F18" s="6" t="s">
        <v>27</v>
      </c>
      <c r="G18" s="6" t="s">
        <v>27</v>
      </c>
      <c r="H18" s="7" t="s">
        <v>37</v>
      </c>
      <c r="I18" s="8">
        <f t="shared" si="1"/>
        <v>1469674.77</v>
      </c>
      <c r="J18" s="8">
        <f t="shared" si="1"/>
        <v>747008</v>
      </c>
      <c r="K18" s="10">
        <v>0</v>
      </c>
      <c r="L18" s="10">
        <v>0</v>
      </c>
      <c r="M18" s="9">
        <f>+I18+J18+K18+L18</f>
        <v>2216682.77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9">
        <f>+M18+R18</f>
        <v>2216682.77</v>
      </c>
      <c r="T18" s="11">
        <f>+M18/S18*100</f>
        <v>100</v>
      </c>
      <c r="U18" s="10">
        <v>0</v>
      </c>
      <c r="V18" s="11">
        <f>+R18/S18*100</f>
        <v>0</v>
      </c>
      <c r="W18" s="1"/>
    </row>
    <row r="19" spans="1:23" ht="15" customHeight="1">
      <c r="A19" s="1"/>
      <c r="B19" s="5" t="s">
        <v>34</v>
      </c>
      <c r="C19" s="6" t="s">
        <v>27</v>
      </c>
      <c r="D19" s="6" t="s">
        <v>27</v>
      </c>
      <c r="E19" s="6" t="s">
        <v>27</v>
      </c>
      <c r="F19" s="6" t="s">
        <v>27</v>
      </c>
      <c r="G19" s="6" t="s">
        <v>27</v>
      </c>
      <c r="H19" s="7" t="s">
        <v>38</v>
      </c>
      <c r="I19" s="8">
        <f t="shared" si="1"/>
        <v>1652592.77</v>
      </c>
      <c r="J19" s="8">
        <f t="shared" si="1"/>
        <v>747008</v>
      </c>
      <c r="K19" s="10">
        <v>0</v>
      </c>
      <c r="L19" s="10">
        <v>0</v>
      </c>
      <c r="M19" s="9">
        <f>+I19+J19+K19+L19</f>
        <v>2399600.77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9">
        <f>+M19+R19</f>
        <v>2399600.77</v>
      </c>
      <c r="T19" s="11">
        <f>+M19/S19*100</f>
        <v>100</v>
      </c>
      <c r="U19" s="10">
        <v>0</v>
      </c>
      <c r="V19" s="11">
        <f>+R19/S19*100</f>
        <v>0</v>
      </c>
      <c r="W19" s="1"/>
    </row>
    <row r="20" spans="1:23" ht="15" customHeight="1">
      <c r="A20" s="1"/>
      <c r="B20" s="5" t="s">
        <v>34</v>
      </c>
      <c r="C20" s="6" t="s">
        <v>27</v>
      </c>
      <c r="D20" s="6" t="s">
        <v>27</v>
      </c>
      <c r="E20" s="6" t="s">
        <v>27</v>
      </c>
      <c r="F20" s="6" t="s">
        <v>27</v>
      </c>
      <c r="G20" s="6" t="s">
        <v>27</v>
      </c>
      <c r="H20" s="7" t="s">
        <v>39</v>
      </c>
      <c r="I20" s="8">
        <f t="shared" si="1"/>
        <v>1469674.77</v>
      </c>
      <c r="J20" s="8">
        <f t="shared" si="1"/>
        <v>736658</v>
      </c>
      <c r="K20" s="10">
        <v>0</v>
      </c>
      <c r="L20" s="10">
        <v>0</v>
      </c>
      <c r="M20" s="9">
        <f>+I20+J20+K20+L20</f>
        <v>2206332.77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9">
        <f>+M20+R20</f>
        <v>2206332.77</v>
      </c>
      <c r="T20" s="11">
        <f>+M20/S20*100</f>
        <v>100</v>
      </c>
      <c r="U20" s="10">
        <v>0</v>
      </c>
      <c r="V20" s="11">
        <f>+R20/S20*100</f>
        <v>0</v>
      </c>
      <c r="W20" s="1"/>
    </row>
    <row r="21" spans="1:23" ht="15" customHeight="1">
      <c r="A21" s="1"/>
      <c r="B21" s="5" t="s">
        <v>34</v>
      </c>
      <c r="C21" s="6" t="s">
        <v>27</v>
      </c>
      <c r="D21" s="6" t="s">
        <v>27</v>
      </c>
      <c r="E21" s="6" t="s">
        <v>27</v>
      </c>
      <c r="F21" s="6" t="s">
        <v>27</v>
      </c>
      <c r="G21" s="6" t="s">
        <v>27</v>
      </c>
      <c r="H21" s="7" t="s">
        <v>32</v>
      </c>
      <c r="I21" s="12">
        <f>+I20/I17</f>
        <v>1</v>
      </c>
      <c r="J21" s="11">
        <f>+J20/J17</f>
        <v>0.9861447266963673</v>
      </c>
      <c r="K21" s="10">
        <v>0</v>
      </c>
      <c r="L21" s="10">
        <v>0</v>
      </c>
      <c r="M21" s="11">
        <f>+M20/M17</f>
        <v>0.9953308609873843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2">
        <f>+S20/S17</f>
        <v>0.9953308609873843</v>
      </c>
      <c r="T21" s="11"/>
      <c r="U21" s="10"/>
      <c r="V21" s="10"/>
      <c r="W21" s="1"/>
    </row>
    <row r="22" spans="1:23" ht="15" customHeight="1">
      <c r="A22" s="1"/>
      <c r="B22" s="5" t="s">
        <v>34</v>
      </c>
      <c r="C22" s="6" t="s">
        <v>27</v>
      </c>
      <c r="D22" s="6" t="s">
        <v>27</v>
      </c>
      <c r="E22" s="6" t="s">
        <v>27</v>
      </c>
      <c r="F22" s="6" t="s">
        <v>27</v>
      </c>
      <c r="G22" s="6" t="s">
        <v>27</v>
      </c>
      <c r="H22" s="7" t="s">
        <v>33</v>
      </c>
      <c r="I22" s="12">
        <f>+I20/I18</f>
        <v>1</v>
      </c>
      <c r="J22" s="11">
        <f>+J20/J18</f>
        <v>0.9861447266963673</v>
      </c>
      <c r="K22" s="10">
        <v>0</v>
      </c>
      <c r="L22" s="10">
        <v>0</v>
      </c>
      <c r="M22" s="11">
        <f>+M20/M18</f>
        <v>0.9953308609873843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2">
        <f>+S20/S18</f>
        <v>0.9953308609873843</v>
      </c>
      <c r="T22" s="11"/>
      <c r="U22" s="10"/>
      <c r="V22" s="10"/>
      <c r="W22" s="1"/>
    </row>
    <row r="23" spans="1:23" ht="15" customHeight="1">
      <c r="A23" s="1"/>
      <c r="B23" s="5" t="s">
        <v>27</v>
      </c>
      <c r="C23" s="6" t="s">
        <v>27</v>
      </c>
      <c r="D23" s="6" t="s">
        <v>27</v>
      </c>
      <c r="E23" s="6" t="s">
        <v>27</v>
      </c>
      <c r="F23" s="6" t="s">
        <v>27</v>
      </c>
      <c r="G23" s="6" t="s">
        <v>27</v>
      </c>
      <c r="H23" s="1"/>
      <c r="I23" s="12"/>
      <c r="J23" s="11"/>
      <c r="K23" s="10"/>
      <c r="L23" s="10"/>
      <c r="M23" s="11"/>
      <c r="N23" s="10"/>
      <c r="O23" s="10"/>
      <c r="P23" s="10"/>
      <c r="Q23" s="10"/>
      <c r="R23" s="10"/>
      <c r="S23" s="11"/>
      <c r="T23" s="11"/>
      <c r="U23" s="10"/>
      <c r="V23" s="10"/>
      <c r="W23" s="1"/>
    </row>
    <row r="24" spans="1:23" ht="18" customHeight="1">
      <c r="A24" s="1"/>
      <c r="B24" s="5" t="s">
        <v>34</v>
      </c>
      <c r="C24" s="6" t="s">
        <v>40</v>
      </c>
      <c r="D24" s="6" t="s">
        <v>27</v>
      </c>
      <c r="E24" s="6" t="s">
        <v>27</v>
      </c>
      <c r="F24" s="6" t="s">
        <v>27</v>
      </c>
      <c r="G24" s="6" t="s">
        <v>27</v>
      </c>
      <c r="H24" s="7" t="s">
        <v>41</v>
      </c>
      <c r="I24" s="13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1"/>
      <c r="U24" s="10"/>
      <c r="V24" s="10"/>
      <c r="W24" s="1"/>
    </row>
    <row r="25" spans="1:23" ht="15" customHeight="1">
      <c r="A25" s="1"/>
      <c r="B25" s="5" t="s">
        <v>34</v>
      </c>
      <c r="C25" s="6" t="s">
        <v>40</v>
      </c>
      <c r="D25" s="6" t="s">
        <v>27</v>
      </c>
      <c r="E25" s="6" t="s">
        <v>27</v>
      </c>
      <c r="F25" s="6" t="s">
        <v>27</v>
      </c>
      <c r="G25" s="6" t="s">
        <v>27</v>
      </c>
      <c r="H25" s="7" t="s">
        <v>36</v>
      </c>
      <c r="I25" s="8">
        <f aca="true" t="shared" si="2" ref="I25:J28">+I33</f>
        <v>1469674.77</v>
      </c>
      <c r="J25" s="8">
        <f t="shared" si="2"/>
        <v>747008</v>
      </c>
      <c r="K25" s="10">
        <v>0</v>
      </c>
      <c r="L25" s="10">
        <v>0</v>
      </c>
      <c r="M25" s="9">
        <f>+I25+J25+K25+L25</f>
        <v>2216682.77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9">
        <f>+M25+R25</f>
        <v>2216682.77</v>
      </c>
      <c r="T25" s="11">
        <f>+M25/S25*100</f>
        <v>100</v>
      </c>
      <c r="U25" s="10">
        <v>0</v>
      </c>
      <c r="V25" s="11">
        <f>+R25/S25*100</f>
        <v>0</v>
      </c>
      <c r="W25" s="1"/>
    </row>
    <row r="26" spans="1:23" ht="15" customHeight="1">
      <c r="A26" s="1"/>
      <c r="B26" s="5" t="s">
        <v>34</v>
      </c>
      <c r="C26" s="6" t="s">
        <v>40</v>
      </c>
      <c r="D26" s="6" t="s">
        <v>27</v>
      </c>
      <c r="E26" s="6" t="s">
        <v>27</v>
      </c>
      <c r="F26" s="6" t="s">
        <v>27</v>
      </c>
      <c r="G26" s="6" t="s">
        <v>27</v>
      </c>
      <c r="H26" s="7" t="s">
        <v>37</v>
      </c>
      <c r="I26" s="8">
        <f t="shared" si="2"/>
        <v>1469674.77</v>
      </c>
      <c r="J26" s="8">
        <f t="shared" si="2"/>
        <v>747008</v>
      </c>
      <c r="K26" s="10">
        <v>0</v>
      </c>
      <c r="L26" s="10">
        <v>0</v>
      </c>
      <c r="M26" s="9">
        <f>+I26+J26+K26+L26</f>
        <v>2216682.77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9">
        <f>+M26+R26</f>
        <v>2216682.77</v>
      </c>
      <c r="T26" s="11">
        <f>+M26/S26*100</f>
        <v>100</v>
      </c>
      <c r="U26" s="10">
        <v>0</v>
      </c>
      <c r="V26" s="11">
        <f>+R26/S26*100</f>
        <v>0</v>
      </c>
      <c r="W26" s="1"/>
    </row>
    <row r="27" spans="1:23" ht="15" customHeight="1">
      <c r="A27" s="1"/>
      <c r="B27" s="5" t="s">
        <v>34</v>
      </c>
      <c r="C27" s="6" t="s">
        <v>40</v>
      </c>
      <c r="D27" s="6" t="s">
        <v>27</v>
      </c>
      <c r="E27" s="6" t="s">
        <v>27</v>
      </c>
      <c r="F27" s="6" t="s">
        <v>27</v>
      </c>
      <c r="G27" s="6" t="s">
        <v>27</v>
      </c>
      <c r="H27" s="7" t="s">
        <v>38</v>
      </c>
      <c r="I27" s="8">
        <f t="shared" si="2"/>
        <v>1652592.77</v>
      </c>
      <c r="J27" s="8">
        <f t="shared" si="2"/>
        <v>747008</v>
      </c>
      <c r="K27" s="10">
        <v>0</v>
      </c>
      <c r="L27" s="10">
        <v>0</v>
      </c>
      <c r="M27" s="9">
        <f>+I27+J27+K27+L27</f>
        <v>2399600.77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9">
        <f>+M27+R27</f>
        <v>2399600.77</v>
      </c>
      <c r="T27" s="11">
        <f>+M27/S27*100</f>
        <v>100</v>
      </c>
      <c r="U27" s="10">
        <v>0</v>
      </c>
      <c r="V27" s="11">
        <f>+R27/S27*100</f>
        <v>0</v>
      </c>
      <c r="W27" s="1"/>
    </row>
    <row r="28" spans="1:23" ht="15" customHeight="1">
      <c r="A28" s="1"/>
      <c r="B28" s="5" t="s">
        <v>34</v>
      </c>
      <c r="C28" s="6" t="s">
        <v>40</v>
      </c>
      <c r="D28" s="6" t="s">
        <v>27</v>
      </c>
      <c r="E28" s="6" t="s">
        <v>27</v>
      </c>
      <c r="F28" s="6" t="s">
        <v>27</v>
      </c>
      <c r="G28" s="6" t="s">
        <v>27</v>
      </c>
      <c r="H28" s="7" t="s">
        <v>39</v>
      </c>
      <c r="I28" s="8">
        <f t="shared" si="2"/>
        <v>1469674.77</v>
      </c>
      <c r="J28" s="8">
        <f t="shared" si="2"/>
        <v>736658</v>
      </c>
      <c r="K28" s="10">
        <v>0</v>
      </c>
      <c r="L28" s="10">
        <v>0</v>
      </c>
      <c r="M28" s="9">
        <f>+I28+J28+K28+L28</f>
        <v>2206332.77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9">
        <f>+M28+R28</f>
        <v>2206332.77</v>
      </c>
      <c r="T28" s="11">
        <f>+M28/S28*100</f>
        <v>100</v>
      </c>
      <c r="U28" s="10">
        <v>0</v>
      </c>
      <c r="V28" s="11">
        <f>+R28/S28*100</f>
        <v>0</v>
      </c>
      <c r="W28" s="1"/>
    </row>
    <row r="29" spans="1:23" ht="15" customHeight="1">
      <c r="A29" s="1"/>
      <c r="B29" s="5" t="s">
        <v>34</v>
      </c>
      <c r="C29" s="6" t="s">
        <v>40</v>
      </c>
      <c r="D29" s="6" t="s">
        <v>27</v>
      </c>
      <c r="E29" s="6" t="s">
        <v>27</v>
      </c>
      <c r="F29" s="6" t="s">
        <v>27</v>
      </c>
      <c r="G29" s="6" t="s">
        <v>27</v>
      </c>
      <c r="H29" s="7" t="s">
        <v>32</v>
      </c>
      <c r="I29" s="12">
        <f>+I28/I25</f>
        <v>1</v>
      </c>
      <c r="J29" s="11">
        <f>+J28/J25</f>
        <v>0.9861447266963673</v>
      </c>
      <c r="K29" s="10">
        <v>0</v>
      </c>
      <c r="L29" s="10">
        <v>0</v>
      </c>
      <c r="M29" s="11">
        <f>+M28/M25</f>
        <v>0.9953308609873843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2">
        <f>+S28/S25</f>
        <v>0.9953308609873843</v>
      </c>
      <c r="T29" s="11"/>
      <c r="U29" s="10"/>
      <c r="V29" s="10"/>
      <c r="W29" s="1"/>
    </row>
    <row r="30" spans="1:23" ht="15" customHeight="1">
      <c r="A30" s="1"/>
      <c r="B30" s="5" t="s">
        <v>34</v>
      </c>
      <c r="C30" s="6" t="s">
        <v>40</v>
      </c>
      <c r="D30" s="6" t="s">
        <v>27</v>
      </c>
      <c r="E30" s="6" t="s">
        <v>27</v>
      </c>
      <c r="F30" s="6" t="s">
        <v>27</v>
      </c>
      <c r="G30" s="6" t="s">
        <v>27</v>
      </c>
      <c r="H30" s="7" t="s">
        <v>33</v>
      </c>
      <c r="I30" s="12">
        <f>+I28/I26</f>
        <v>1</v>
      </c>
      <c r="J30" s="11">
        <f>+J28/J26</f>
        <v>0.9861447266963673</v>
      </c>
      <c r="K30" s="10">
        <v>0</v>
      </c>
      <c r="L30" s="10">
        <v>0</v>
      </c>
      <c r="M30" s="11">
        <f>+M28/M26</f>
        <v>0.9953308609873843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2">
        <f>+S28/S26</f>
        <v>0.9953308609873843</v>
      </c>
      <c r="T30" s="11"/>
      <c r="U30" s="10"/>
      <c r="V30" s="10"/>
      <c r="W30" s="1"/>
    </row>
    <row r="31" spans="1:23" ht="15" customHeight="1">
      <c r="A31" s="1"/>
      <c r="B31" s="5" t="s">
        <v>27</v>
      </c>
      <c r="C31" s="6" t="s">
        <v>27</v>
      </c>
      <c r="D31" s="6" t="s">
        <v>27</v>
      </c>
      <c r="E31" s="6" t="s">
        <v>27</v>
      </c>
      <c r="F31" s="6" t="s">
        <v>27</v>
      </c>
      <c r="G31" s="6" t="s">
        <v>27</v>
      </c>
      <c r="H31" s="1"/>
      <c r="I31" s="12"/>
      <c r="J31" s="11"/>
      <c r="K31" s="10"/>
      <c r="L31" s="10"/>
      <c r="M31" s="11"/>
      <c r="N31" s="10"/>
      <c r="O31" s="10"/>
      <c r="P31" s="10"/>
      <c r="Q31" s="10"/>
      <c r="R31" s="10"/>
      <c r="S31" s="11"/>
      <c r="T31" s="11"/>
      <c r="U31" s="10"/>
      <c r="V31" s="10"/>
      <c r="W31" s="1"/>
    </row>
    <row r="32" spans="1:23" ht="18" customHeight="1">
      <c r="A32" s="1"/>
      <c r="B32" s="5" t="s">
        <v>34</v>
      </c>
      <c r="C32" s="6" t="s">
        <v>40</v>
      </c>
      <c r="D32" s="6" t="s">
        <v>42</v>
      </c>
      <c r="E32" s="6" t="s">
        <v>27</v>
      </c>
      <c r="F32" s="6" t="s">
        <v>27</v>
      </c>
      <c r="G32" s="6" t="s">
        <v>27</v>
      </c>
      <c r="H32" s="7" t="s">
        <v>43</v>
      </c>
      <c r="I32" s="13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/>
      <c r="U32" s="10"/>
      <c r="V32" s="10"/>
      <c r="W32" s="1"/>
    </row>
    <row r="33" spans="1:23" ht="15" customHeight="1">
      <c r="A33" s="1"/>
      <c r="B33" s="5" t="s">
        <v>34</v>
      </c>
      <c r="C33" s="6" t="s">
        <v>40</v>
      </c>
      <c r="D33" s="6" t="s">
        <v>42</v>
      </c>
      <c r="E33" s="6" t="s">
        <v>27</v>
      </c>
      <c r="F33" s="6" t="s">
        <v>27</v>
      </c>
      <c r="G33" s="6" t="s">
        <v>27</v>
      </c>
      <c r="H33" s="7" t="s">
        <v>36</v>
      </c>
      <c r="I33" s="8">
        <f aca="true" t="shared" si="3" ref="I33:J36">+I41</f>
        <v>1469674.77</v>
      </c>
      <c r="J33" s="8">
        <f t="shared" si="3"/>
        <v>747008</v>
      </c>
      <c r="K33" s="10">
        <v>0</v>
      </c>
      <c r="L33" s="10">
        <v>0</v>
      </c>
      <c r="M33" s="9">
        <f>+I33+J33+K33+L33</f>
        <v>2216682.77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9">
        <f>+M33+R33</f>
        <v>2216682.77</v>
      </c>
      <c r="T33" s="11">
        <f>+M33/S33*100</f>
        <v>100</v>
      </c>
      <c r="U33" s="10">
        <v>0</v>
      </c>
      <c r="V33" s="10">
        <v>0</v>
      </c>
      <c r="W33" s="1"/>
    </row>
    <row r="34" spans="1:23" ht="15" customHeight="1">
      <c r="A34" s="1"/>
      <c r="B34" s="5" t="s">
        <v>34</v>
      </c>
      <c r="C34" s="6" t="s">
        <v>40</v>
      </c>
      <c r="D34" s="6" t="s">
        <v>42</v>
      </c>
      <c r="E34" s="6" t="s">
        <v>27</v>
      </c>
      <c r="F34" s="6" t="s">
        <v>27</v>
      </c>
      <c r="G34" s="6" t="s">
        <v>27</v>
      </c>
      <c r="H34" s="7" t="s">
        <v>37</v>
      </c>
      <c r="I34" s="8">
        <f t="shared" si="3"/>
        <v>1469674.77</v>
      </c>
      <c r="J34" s="8">
        <f t="shared" si="3"/>
        <v>747008</v>
      </c>
      <c r="K34" s="10">
        <v>0</v>
      </c>
      <c r="L34" s="10">
        <v>0</v>
      </c>
      <c r="M34" s="9">
        <f>+I34+J34+K34+L34</f>
        <v>2216682.77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9">
        <f>+M34+R34</f>
        <v>2216682.77</v>
      </c>
      <c r="T34" s="11">
        <f>+M34/S34*100</f>
        <v>100</v>
      </c>
      <c r="U34" s="10">
        <v>0</v>
      </c>
      <c r="V34" s="10">
        <v>0</v>
      </c>
      <c r="W34" s="1"/>
    </row>
    <row r="35" spans="1:23" ht="15" customHeight="1">
      <c r="A35" s="1"/>
      <c r="B35" s="5" t="s">
        <v>34</v>
      </c>
      <c r="C35" s="6" t="s">
        <v>40</v>
      </c>
      <c r="D35" s="6" t="s">
        <v>42</v>
      </c>
      <c r="E35" s="6" t="s">
        <v>27</v>
      </c>
      <c r="F35" s="6" t="s">
        <v>27</v>
      </c>
      <c r="G35" s="6" t="s">
        <v>27</v>
      </c>
      <c r="H35" s="7" t="s">
        <v>38</v>
      </c>
      <c r="I35" s="8">
        <f t="shared" si="3"/>
        <v>1652592.77</v>
      </c>
      <c r="J35" s="8">
        <f t="shared" si="3"/>
        <v>747008</v>
      </c>
      <c r="K35" s="10">
        <v>0</v>
      </c>
      <c r="L35" s="10">
        <v>0</v>
      </c>
      <c r="M35" s="9">
        <f>+I35+J35+K35+L35</f>
        <v>2399600.77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9">
        <f>+M35+R35</f>
        <v>2399600.77</v>
      </c>
      <c r="T35" s="11">
        <f>+M35/S35*100</f>
        <v>100</v>
      </c>
      <c r="U35" s="10">
        <v>0</v>
      </c>
      <c r="V35" s="10">
        <v>0</v>
      </c>
      <c r="W35" s="1"/>
    </row>
    <row r="36" spans="1:23" ht="15" customHeight="1">
      <c r="A36" s="1"/>
      <c r="B36" s="5" t="s">
        <v>34</v>
      </c>
      <c r="C36" s="6" t="s">
        <v>40</v>
      </c>
      <c r="D36" s="6" t="s">
        <v>42</v>
      </c>
      <c r="E36" s="6" t="s">
        <v>27</v>
      </c>
      <c r="F36" s="6" t="s">
        <v>27</v>
      </c>
      <c r="G36" s="6" t="s">
        <v>27</v>
      </c>
      <c r="H36" s="7" t="s">
        <v>39</v>
      </c>
      <c r="I36" s="8">
        <f t="shared" si="3"/>
        <v>1469674.77</v>
      </c>
      <c r="J36" s="8">
        <f t="shared" si="3"/>
        <v>736658</v>
      </c>
      <c r="K36" s="10">
        <v>0</v>
      </c>
      <c r="L36" s="10">
        <v>0</v>
      </c>
      <c r="M36" s="9">
        <f>+I36+J36+K36+L36</f>
        <v>2206332.77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9">
        <f>+M36+R36</f>
        <v>2206332.77</v>
      </c>
      <c r="T36" s="11">
        <f>+M36/S36*100</f>
        <v>100</v>
      </c>
      <c r="U36" s="10">
        <v>0</v>
      </c>
      <c r="V36" s="10">
        <v>0</v>
      </c>
      <c r="W36" s="1"/>
    </row>
    <row r="37" spans="1:23" ht="15" customHeight="1">
      <c r="A37" s="1"/>
      <c r="B37" s="5" t="s">
        <v>34</v>
      </c>
      <c r="C37" s="6" t="s">
        <v>40</v>
      </c>
      <c r="D37" s="6" t="s">
        <v>42</v>
      </c>
      <c r="E37" s="6" t="s">
        <v>27</v>
      </c>
      <c r="F37" s="6" t="s">
        <v>27</v>
      </c>
      <c r="G37" s="6" t="s">
        <v>27</v>
      </c>
      <c r="H37" s="7" t="s">
        <v>32</v>
      </c>
      <c r="I37" s="12">
        <f>+I36/I33</f>
        <v>1</v>
      </c>
      <c r="J37" s="11">
        <f>+J36/J33</f>
        <v>0.9861447266963673</v>
      </c>
      <c r="K37" s="10">
        <v>0</v>
      </c>
      <c r="L37" s="10">
        <v>0</v>
      </c>
      <c r="M37" s="11">
        <f>+M36/M33</f>
        <v>0.9953308609873843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2">
        <f>+S36/S33</f>
        <v>0.9953308609873843</v>
      </c>
      <c r="T37" s="11"/>
      <c r="U37" s="10"/>
      <c r="V37" s="10"/>
      <c r="W37" s="1"/>
    </row>
    <row r="38" spans="1:23" ht="15" customHeight="1">
      <c r="A38" s="1"/>
      <c r="B38" s="5" t="s">
        <v>34</v>
      </c>
      <c r="C38" s="6" t="s">
        <v>40</v>
      </c>
      <c r="D38" s="6" t="s">
        <v>42</v>
      </c>
      <c r="E38" s="6" t="s">
        <v>27</v>
      </c>
      <c r="F38" s="6" t="s">
        <v>27</v>
      </c>
      <c r="G38" s="6" t="s">
        <v>27</v>
      </c>
      <c r="H38" s="7" t="s">
        <v>33</v>
      </c>
      <c r="I38" s="12">
        <f>+I36/I34</f>
        <v>1</v>
      </c>
      <c r="J38" s="11">
        <f>+J36/J34</f>
        <v>0.9861447266963673</v>
      </c>
      <c r="K38" s="10">
        <v>0</v>
      </c>
      <c r="L38" s="10">
        <v>0</v>
      </c>
      <c r="M38" s="11">
        <f>+M36/M34</f>
        <v>0.9953308609873843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2">
        <f>+S36/S34</f>
        <v>0.9953308609873843</v>
      </c>
      <c r="T38" s="11"/>
      <c r="U38" s="10"/>
      <c r="V38" s="10"/>
      <c r="W38" s="1"/>
    </row>
    <row r="39" spans="1:23" ht="15" customHeight="1">
      <c r="A39" s="1"/>
      <c r="B39" s="5" t="s">
        <v>27</v>
      </c>
      <c r="C39" s="6" t="s">
        <v>27</v>
      </c>
      <c r="D39" s="6" t="s">
        <v>27</v>
      </c>
      <c r="E39" s="6" t="s">
        <v>27</v>
      </c>
      <c r="F39" s="6" t="s">
        <v>27</v>
      </c>
      <c r="G39" s="6" t="s">
        <v>27</v>
      </c>
      <c r="H39" s="1"/>
      <c r="I39" s="12"/>
      <c r="J39" s="11"/>
      <c r="K39" s="10"/>
      <c r="L39" s="10"/>
      <c r="M39" s="11"/>
      <c r="N39" s="10"/>
      <c r="O39" s="10"/>
      <c r="P39" s="10"/>
      <c r="Q39" s="10"/>
      <c r="R39" s="10"/>
      <c r="S39" s="11"/>
      <c r="T39" s="11"/>
      <c r="U39" s="10"/>
      <c r="V39" s="10"/>
      <c r="W39" s="1"/>
    </row>
    <row r="40" spans="1:23" ht="18" customHeight="1">
      <c r="A40" s="1"/>
      <c r="B40" s="5" t="s">
        <v>34</v>
      </c>
      <c r="C40" s="6" t="s">
        <v>40</v>
      </c>
      <c r="D40" s="6" t="s">
        <v>42</v>
      </c>
      <c r="E40" s="6" t="s">
        <v>44</v>
      </c>
      <c r="F40" s="6" t="s">
        <v>27</v>
      </c>
      <c r="G40" s="6" t="s">
        <v>27</v>
      </c>
      <c r="H40" s="7" t="s">
        <v>45</v>
      </c>
      <c r="I40" s="13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1"/>
      <c r="U40" s="10"/>
      <c r="V40" s="10"/>
      <c r="W40" s="1"/>
    </row>
    <row r="41" spans="1:23" ht="15" customHeight="1">
      <c r="A41" s="1"/>
      <c r="B41" s="5" t="s">
        <v>34</v>
      </c>
      <c r="C41" s="6" t="s">
        <v>40</v>
      </c>
      <c r="D41" s="6" t="s">
        <v>42</v>
      </c>
      <c r="E41" s="6" t="s">
        <v>44</v>
      </c>
      <c r="F41" s="6" t="s">
        <v>27</v>
      </c>
      <c r="G41" s="6" t="s">
        <v>27</v>
      </c>
      <c r="H41" s="7" t="s">
        <v>36</v>
      </c>
      <c r="I41" s="8">
        <f aca="true" t="shared" si="4" ref="I41:J44">+I49</f>
        <v>1469674.77</v>
      </c>
      <c r="J41" s="8">
        <f t="shared" si="4"/>
        <v>747008</v>
      </c>
      <c r="K41" s="10">
        <v>0</v>
      </c>
      <c r="L41" s="10">
        <v>0</v>
      </c>
      <c r="M41" s="9">
        <f>+I41+J41+K41+L41</f>
        <v>2216682.77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9">
        <f>+M41+R41</f>
        <v>2216682.77</v>
      </c>
      <c r="T41" s="11">
        <f>+M41/S41*100</f>
        <v>100</v>
      </c>
      <c r="U41" s="10">
        <v>0</v>
      </c>
      <c r="V41" s="10">
        <v>0</v>
      </c>
      <c r="W41" s="1"/>
    </row>
    <row r="42" spans="1:23" ht="15" customHeight="1">
      <c r="A42" s="1"/>
      <c r="B42" s="5" t="s">
        <v>34</v>
      </c>
      <c r="C42" s="6" t="s">
        <v>40</v>
      </c>
      <c r="D42" s="6" t="s">
        <v>42</v>
      </c>
      <c r="E42" s="6" t="s">
        <v>44</v>
      </c>
      <c r="F42" s="6" t="s">
        <v>27</v>
      </c>
      <c r="G42" s="6" t="s">
        <v>27</v>
      </c>
      <c r="H42" s="7" t="s">
        <v>37</v>
      </c>
      <c r="I42" s="8">
        <f t="shared" si="4"/>
        <v>1469674.77</v>
      </c>
      <c r="J42" s="8">
        <f t="shared" si="4"/>
        <v>747008</v>
      </c>
      <c r="K42" s="10">
        <v>0</v>
      </c>
      <c r="L42" s="10">
        <v>0</v>
      </c>
      <c r="M42" s="9">
        <f>+I42+J42+K42+L42</f>
        <v>2216682.77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9">
        <f>+M42+R42</f>
        <v>2216682.77</v>
      </c>
      <c r="T42" s="11">
        <f>+M42/S42*100</f>
        <v>100</v>
      </c>
      <c r="U42" s="10">
        <v>0</v>
      </c>
      <c r="V42" s="10">
        <v>0</v>
      </c>
      <c r="W42" s="1"/>
    </row>
    <row r="43" spans="1:23" ht="15" customHeight="1">
      <c r="A43" s="1"/>
      <c r="B43" s="5" t="s">
        <v>34</v>
      </c>
      <c r="C43" s="6" t="s">
        <v>40</v>
      </c>
      <c r="D43" s="6" t="s">
        <v>42</v>
      </c>
      <c r="E43" s="6" t="s">
        <v>44</v>
      </c>
      <c r="F43" s="6" t="s">
        <v>27</v>
      </c>
      <c r="G43" s="6" t="s">
        <v>27</v>
      </c>
      <c r="H43" s="7" t="s">
        <v>38</v>
      </c>
      <c r="I43" s="8">
        <f t="shared" si="4"/>
        <v>1652592.77</v>
      </c>
      <c r="J43" s="8">
        <f t="shared" si="4"/>
        <v>747008</v>
      </c>
      <c r="K43" s="10">
        <v>0</v>
      </c>
      <c r="L43" s="10">
        <v>0</v>
      </c>
      <c r="M43" s="9">
        <f>+I43+J43+K43+L43</f>
        <v>2399600.77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9">
        <f>+M43+R43</f>
        <v>2399600.77</v>
      </c>
      <c r="T43" s="11">
        <f>+M43/S43*100</f>
        <v>100</v>
      </c>
      <c r="U43" s="10">
        <v>0</v>
      </c>
      <c r="V43" s="10">
        <v>0</v>
      </c>
      <c r="W43" s="1"/>
    </row>
    <row r="44" spans="1:23" ht="15" customHeight="1">
      <c r="A44" s="1"/>
      <c r="B44" s="5" t="s">
        <v>34</v>
      </c>
      <c r="C44" s="6" t="s">
        <v>40</v>
      </c>
      <c r="D44" s="6" t="s">
        <v>42</v>
      </c>
      <c r="E44" s="6" t="s">
        <v>44</v>
      </c>
      <c r="F44" s="6" t="s">
        <v>27</v>
      </c>
      <c r="G44" s="6" t="s">
        <v>27</v>
      </c>
      <c r="H44" s="7" t="s">
        <v>39</v>
      </c>
      <c r="I44" s="8">
        <f t="shared" si="4"/>
        <v>1469674.77</v>
      </c>
      <c r="J44" s="8">
        <f t="shared" si="4"/>
        <v>736658</v>
      </c>
      <c r="K44" s="10">
        <v>0</v>
      </c>
      <c r="L44" s="10">
        <v>0</v>
      </c>
      <c r="M44" s="9">
        <f>+I44+J44+K44+L44</f>
        <v>2206332.77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9">
        <f>+M44+R44</f>
        <v>2206332.77</v>
      </c>
      <c r="T44" s="11">
        <f>+M44/S44*100</f>
        <v>100</v>
      </c>
      <c r="U44" s="10">
        <v>0</v>
      </c>
      <c r="V44" s="10">
        <v>0</v>
      </c>
      <c r="W44" s="1"/>
    </row>
    <row r="45" spans="1:23" ht="15" customHeight="1">
      <c r="A45" s="1"/>
      <c r="B45" s="5" t="s">
        <v>34</v>
      </c>
      <c r="C45" s="6" t="s">
        <v>40</v>
      </c>
      <c r="D45" s="6" t="s">
        <v>42</v>
      </c>
      <c r="E45" s="6" t="s">
        <v>44</v>
      </c>
      <c r="F45" s="6" t="s">
        <v>27</v>
      </c>
      <c r="G45" s="6" t="s">
        <v>27</v>
      </c>
      <c r="H45" s="7" t="s">
        <v>32</v>
      </c>
      <c r="I45" s="12">
        <f>+I44/I41</f>
        <v>1</v>
      </c>
      <c r="J45" s="11">
        <f>+J44/J41</f>
        <v>0.9861447266963673</v>
      </c>
      <c r="K45" s="10">
        <v>0</v>
      </c>
      <c r="L45" s="10">
        <v>0</v>
      </c>
      <c r="M45" s="11">
        <f>+M44/M41</f>
        <v>0.9953308609873843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2">
        <f>+S44/S41</f>
        <v>0.9953308609873843</v>
      </c>
      <c r="T45" s="11"/>
      <c r="U45" s="10"/>
      <c r="V45" s="10"/>
      <c r="W45" s="1"/>
    </row>
    <row r="46" spans="1:23" ht="15" customHeight="1">
      <c r="A46" s="1"/>
      <c r="B46" s="5" t="s">
        <v>34</v>
      </c>
      <c r="C46" s="6" t="s">
        <v>40</v>
      </c>
      <c r="D46" s="6" t="s">
        <v>42</v>
      </c>
      <c r="E46" s="6" t="s">
        <v>44</v>
      </c>
      <c r="F46" s="6" t="s">
        <v>27</v>
      </c>
      <c r="G46" s="6" t="s">
        <v>27</v>
      </c>
      <c r="H46" s="7" t="s">
        <v>33</v>
      </c>
      <c r="I46" s="12">
        <f>+I44/I42</f>
        <v>1</v>
      </c>
      <c r="J46" s="11">
        <f>+J44/J42</f>
        <v>0.9861447266963673</v>
      </c>
      <c r="K46" s="10">
        <v>0</v>
      </c>
      <c r="L46" s="10">
        <v>0</v>
      </c>
      <c r="M46" s="11">
        <f>+M44/M42</f>
        <v>0.9953308609873843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2">
        <f>+S44/S42</f>
        <v>0.9953308609873843</v>
      </c>
      <c r="T46" s="11"/>
      <c r="U46" s="10"/>
      <c r="V46" s="10"/>
      <c r="W46" s="1"/>
    </row>
    <row r="47" spans="1:23" ht="15" customHeight="1">
      <c r="A47" s="1"/>
      <c r="B47" s="5" t="s">
        <v>27</v>
      </c>
      <c r="C47" s="6" t="s">
        <v>27</v>
      </c>
      <c r="D47" s="6" t="s">
        <v>27</v>
      </c>
      <c r="E47" s="6" t="s">
        <v>27</v>
      </c>
      <c r="F47" s="6" t="s">
        <v>27</v>
      </c>
      <c r="G47" s="6" t="s">
        <v>27</v>
      </c>
      <c r="H47" s="1"/>
      <c r="I47" s="12"/>
      <c r="J47" s="11"/>
      <c r="K47" s="10"/>
      <c r="L47" s="10"/>
      <c r="M47" s="11"/>
      <c r="N47" s="10"/>
      <c r="O47" s="10"/>
      <c r="P47" s="10"/>
      <c r="Q47" s="10"/>
      <c r="R47" s="10"/>
      <c r="S47" s="11"/>
      <c r="T47" s="11"/>
      <c r="U47" s="10"/>
      <c r="V47" s="10"/>
      <c r="W47" s="1"/>
    </row>
    <row r="48" spans="1:23" ht="24" customHeight="1">
      <c r="A48" s="1"/>
      <c r="B48" s="5" t="s">
        <v>34</v>
      </c>
      <c r="C48" s="6" t="s">
        <v>40</v>
      </c>
      <c r="D48" s="6" t="s">
        <v>42</v>
      </c>
      <c r="E48" s="6" t="s">
        <v>44</v>
      </c>
      <c r="F48" s="6" t="s">
        <v>46</v>
      </c>
      <c r="G48" s="6" t="s">
        <v>27</v>
      </c>
      <c r="H48" s="7" t="s">
        <v>47</v>
      </c>
      <c r="I48" s="13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1"/>
      <c r="U48" s="10"/>
      <c r="V48" s="10"/>
      <c r="W48" s="1"/>
    </row>
    <row r="49" spans="1:23" ht="15" customHeight="1">
      <c r="A49" s="1"/>
      <c r="B49" s="5" t="s">
        <v>34</v>
      </c>
      <c r="C49" s="6" t="s">
        <v>40</v>
      </c>
      <c r="D49" s="6" t="s">
        <v>42</v>
      </c>
      <c r="E49" s="6" t="s">
        <v>44</v>
      </c>
      <c r="F49" s="6" t="s">
        <v>46</v>
      </c>
      <c r="G49" s="6" t="s">
        <v>27</v>
      </c>
      <c r="H49" s="7" t="s">
        <v>36</v>
      </c>
      <c r="I49" s="8">
        <f aca="true" t="shared" si="5" ref="I49:J52">+I57</f>
        <v>1469674.77</v>
      </c>
      <c r="J49" s="8">
        <f t="shared" si="5"/>
        <v>747008</v>
      </c>
      <c r="K49" s="10">
        <v>0</v>
      </c>
      <c r="L49" s="10">
        <v>0</v>
      </c>
      <c r="M49" s="9">
        <f>+I49+J49+K49+L49</f>
        <v>2216682.77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9">
        <f>+M49+R49</f>
        <v>2216682.77</v>
      </c>
      <c r="T49" s="11">
        <f>+M49/S49*100</f>
        <v>100</v>
      </c>
      <c r="U49" s="10">
        <v>0</v>
      </c>
      <c r="V49" s="10">
        <v>0</v>
      </c>
      <c r="W49" s="1"/>
    </row>
    <row r="50" spans="1:23" ht="15" customHeight="1">
      <c r="A50" s="1"/>
      <c r="B50" s="5" t="s">
        <v>34</v>
      </c>
      <c r="C50" s="6" t="s">
        <v>40</v>
      </c>
      <c r="D50" s="6" t="s">
        <v>42</v>
      </c>
      <c r="E50" s="6" t="s">
        <v>44</v>
      </c>
      <c r="F50" s="6" t="s">
        <v>46</v>
      </c>
      <c r="G50" s="6" t="s">
        <v>27</v>
      </c>
      <c r="H50" s="7" t="s">
        <v>37</v>
      </c>
      <c r="I50" s="8">
        <f t="shared" si="5"/>
        <v>1469674.77</v>
      </c>
      <c r="J50" s="8">
        <f t="shared" si="5"/>
        <v>747008</v>
      </c>
      <c r="K50" s="10">
        <v>0</v>
      </c>
      <c r="L50" s="10">
        <v>0</v>
      </c>
      <c r="M50" s="9">
        <f>+I50+J50+K50+L50</f>
        <v>2216682.77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9">
        <f>+M50+R50</f>
        <v>2216682.77</v>
      </c>
      <c r="T50" s="11">
        <f>+M50/S50*100</f>
        <v>100</v>
      </c>
      <c r="U50" s="10">
        <v>0</v>
      </c>
      <c r="V50" s="10">
        <v>0</v>
      </c>
      <c r="W50" s="1"/>
    </row>
    <row r="51" spans="1:23" ht="15" customHeight="1">
      <c r="A51" s="1"/>
      <c r="B51" s="5" t="s">
        <v>34</v>
      </c>
      <c r="C51" s="6" t="s">
        <v>40</v>
      </c>
      <c r="D51" s="6" t="s">
        <v>42</v>
      </c>
      <c r="E51" s="6" t="s">
        <v>44</v>
      </c>
      <c r="F51" s="6" t="s">
        <v>46</v>
      </c>
      <c r="G51" s="6" t="s">
        <v>27</v>
      </c>
      <c r="H51" s="7" t="s">
        <v>38</v>
      </c>
      <c r="I51" s="8">
        <f t="shared" si="5"/>
        <v>1652592.77</v>
      </c>
      <c r="J51" s="8">
        <f t="shared" si="5"/>
        <v>747008</v>
      </c>
      <c r="K51" s="10">
        <v>0</v>
      </c>
      <c r="L51" s="10">
        <v>0</v>
      </c>
      <c r="M51" s="9">
        <f>+I51+J51+K51+L51</f>
        <v>2399600.77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9">
        <f>+M51+R51</f>
        <v>2399600.77</v>
      </c>
      <c r="T51" s="11">
        <f>+M51/S51*100</f>
        <v>100</v>
      </c>
      <c r="U51" s="10">
        <v>0</v>
      </c>
      <c r="V51" s="10">
        <v>0</v>
      </c>
      <c r="W51" s="1"/>
    </row>
    <row r="52" spans="1:23" ht="15" customHeight="1">
      <c r="A52" s="1"/>
      <c r="B52" s="5" t="s">
        <v>34</v>
      </c>
      <c r="C52" s="6" t="s">
        <v>40</v>
      </c>
      <c r="D52" s="6" t="s">
        <v>42</v>
      </c>
      <c r="E52" s="6" t="s">
        <v>44</v>
      </c>
      <c r="F52" s="6" t="s">
        <v>46</v>
      </c>
      <c r="G52" s="6" t="s">
        <v>27</v>
      </c>
      <c r="H52" s="7" t="s">
        <v>39</v>
      </c>
      <c r="I52" s="8">
        <f t="shared" si="5"/>
        <v>1469674.77</v>
      </c>
      <c r="J52" s="8">
        <f t="shared" si="5"/>
        <v>736658</v>
      </c>
      <c r="K52" s="10">
        <v>0</v>
      </c>
      <c r="L52" s="10">
        <v>0</v>
      </c>
      <c r="M52" s="9">
        <f>+I52+J52+K52+L52</f>
        <v>2206332.77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9">
        <f>+M52+R52</f>
        <v>2206332.77</v>
      </c>
      <c r="T52" s="11">
        <f>+M52/S52*100</f>
        <v>100</v>
      </c>
      <c r="U52" s="10">
        <v>0</v>
      </c>
      <c r="V52" s="10">
        <v>0</v>
      </c>
      <c r="W52" s="1"/>
    </row>
    <row r="53" spans="1:23" ht="15" customHeight="1">
      <c r="A53" s="1"/>
      <c r="B53" s="5" t="s">
        <v>34</v>
      </c>
      <c r="C53" s="6" t="s">
        <v>40</v>
      </c>
      <c r="D53" s="6" t="s">
        <v>42</v>
      </c>
      <c r="E53" s="6" t="s">
        <v>44</v>
      </c>
      <c r="F53" s="6" t="s">
        <v>46</v>
      </c>
      <c r="G53" s="6" t="s">
        <v>27</v>
      </c>
      <c r="H53" s="7" t="s">
        <v>32</v>
      </c>
      <c r="I53" s="12">
        <f>+I52/I49</f>
        <v>1</v>
      </c>
      <c r="J53" s="11">
        <f>+J52/J49</f>
        <v>0.9861447266963673</v>
      </c>
      <c r="K53" s="10">
        <v>0</v>
      </c>
      <c r="L53" s="10">
        <v>0</v>
      </c>
      <c r="M53" s="11">
        <f>+M52/M49</f>
        <v>0.9953308609873843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2">
        <f>+S52/S49</f>
        <v>0.9953308609873843</v>
      </c>
      <c r="T53" s="11"/>
      <c r="U53" s="10"/>
      <c r="V53" s="10"/>
      <c r="W53" s="1"/>
    </row>
    <row r="54" spans="1:23" ht="15" customHeight="1">
      <c r="A54" s="1"/>
      <c r="B54" s="5" t="s">
        <v>34</v>
      </c>
      <c r="C54" s="6" t="s">
        <v>40</v>
      </c>
      <c r="D54" s="6" t="s">
        <v>42</v>
      </c>
      <c r="E54" s="6" t="s">
        <v>44</v>
      </c>
      <c r="F54" s="6" t="s">
        <v>46</v>
      </c>
      <c r="G54" s="6" t="s">
        <v>27</v>
      </c>
      <c r="H54" s="7" t="s">
        <v>33</v>
      </c>
      <c r="I54" s="12">
        <f>+I52/I50</f>
        <v>1</v>
      </c>
      <c r="J54" s="11">
        <f>+J52/J50</f>
        <v>0.9861447266963673</v>
      </c>
      <c r="K54" s="10">
        <v>0</v>
      </c>
      <c r="L54" s="10">
        <v>0</v>
      </c>
      <c r="M54" s="11">
        <f>+M52/M50</f>
        <v>0.9953308609873843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2">
        <f>+S52/S50</f>
        <v>0.9953308609873843</v>
      </c>
      <c r="T54" s="11"/>
      <c r="U54" s="10"/>
      <c r="V54" s="10"/>
      <c r="W54" s="1"/>
    </row>
    <row r="55" spans="1:23" ht="15" customHeight="1">
      <c r="A55" s="1"/>
      <c r="B55" s="5" t="s">
        <v>27</v>
      </c>
      <c r="C55" s="6" t="s">
        <v>27</v>
      </c>
      <c r="D55" s="6" t="s">
        <v>27</v>
      </c>
      <c r="E55" s="6" t="s">
        <v>27</v>
      </c>
      <c r="F55" s="6" t="s">
        <v>27</v>
      </c>
      <c r="G55" s="6" t="s">
        <v>27</v>
      </c>
      <c r="H55" s="1"/>
      <c r="I55" s="12"/>
      <c r="J55" s="11"/>
      <c r="K55" s="10"/>
      <c r="L55" s="10"/>
      <c r="M55" s="11"/>
      <c r="N55" s="10"/>
      <c r="O55" s="10"/>
      <c r="P55" s="10"/>
      <c r="Q55" s="10"/>
      <c r="R55" s="10"/>
      <c r="S55" s="11"/>
      <c r="T55" s="11"/>
      <c r="U55" s="10"/>
      <c r="V55" s="10"/>
      <c r="W55" s="1"/>
    </row>
    <row r="56" spans="1:23" ht="18" customHeight="1">
      <c r="A56" s="1"/>
      <c r="B56" s="5" t="s">
        <v>34</v>
      </c>
      <c r="C56" s="6" t="s">
        <v>40</v>
      </c>
      <c r="D56" s="6" t="s">
        <v>42</v>
      </c>
      <c r="E56" s="6" t="s">
        <v>44</v>
      </c>
      <c r="F56" s="35" t="s">
        <v>46</v>
      </c>
      <c r="G56" s="35" t="s">
        <v>48</v>
      </c>
      <c r="H56" s="36" t="s">
        <v>49</v>
      </c>
      <c r="I56" s="21">
        <v>0</v>
      </c>
      <c r="J56" s="17">
        <v>0</v>
      </c>
      <c r="K56" s="17">
        <v>0</v>
      </c>
      <c r="L56" s="17">
        <v>0</v>
      </c>
      <c r="M56" s="17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1"/>
      <c r="U56" s="10"/>
      <c r="V56" s="10"/>
      <c r="W56" s="1"/>
    </row>
    <row r="57" spans="1:23" ht="15" customHeight="1">
      <c r="A57" s="1"/>
      <c r="B57" s="5" t="s">
        <v>34</v>
      </c>
      <c r="C57" s="6" t="s">
        <v>40</v>
      </c>
      <c r="D57" s="6" t="s">
        <v>42</v>
      </c>
      <c r="E57" s="6" t="s">
        <v>44</v>
      </c>
      <c r="F57" s="35" t="s">
        <v>46</v>
      </c>
      <c r="G57" s="35" t="s">
        <v>48</v>
      </c>
      <c r="H57" s="36" t="s">
        <v>36</v>
      </c>
      <c r="I57" s="16">
        <v>1469674.77</v>
      </c>
      <c r="J57" s="18">
        <v>747008</v>
      </c>
      <c r="K57" s="17">
        <v>0</v>
      </c>
      <c r="L57" s="17">
        <v>0</v>
      </c>
      <c r="M57" s="18">
        <f>+I57+J57+K57+L57</f>
        <v>2216682.77</v>
      </c>
      <c r="N57" s="17">
        <v>0</v>
      </c>
      <c r="O57" s="17">
        <v>0</v>
      </c>
      <c r="P57" s="10">
        <v>0</v>
      </c>
      <c r="Q57" s="10">
        <v>0</v>
      </c>
      <c r="R57" s="10">
        <v>0</v>
      </c>
      <c r="S57" s="9">
        <f>+M57+R57</f>
        <v>2216682.77</v>
      </c>
      <c r="T57" s="11">
        <f>+M57/S57*100</f>
        <v>100</v>
      </c>
      <c r="U57" s="10">
        <v>0</v>
      </c>
      <c r="V57" s="10">
        <v>0</v>
      </c>
      <c r="W57" s="1"/>
    </row>
    <row r="58" spans="1:23" ht="15" customHeight="1">
      <c r="A58" s="1"/>
      <c r="B58" s="5" t="s">
        <v>34</v>
      </c>
      <c r="C58" s="6" t="s">
        <v>40</v>
      </c>
      <c r="D58" s="6" t="s">
        <v>42</v>
      </c>
      <c r="E58" s="6" t="s">
        <v>44</v>
      </c>
      <c r="F58" s="35" t="s">
        <v>46</v>
      </c>
      <c r="G58" s="35" t="s">
        <v>48</v>
      </c>
      <c r="H58" s="36" t="s">
        <v>37</v>
      </c>
      <c r="I58" s="16">
        <v>1469674.77</v>
      </c>
      <c r="J58" s="18">
        <v>747008</v>
      </c>
      <c r="K58" s="17">
        <v>0</v>
      </c>
      <c r="L58" s="17">
        <v>0</v>
      </c>
      <c r="M58" s="18">
        <f>+I58+J58+K58+L58</f>
        <v>2216682.77</v>
      </c>
      <c r="N58" s="17">
        <v>0</v>
      </c>
      <c r="O58" s="17">
        <v>0</v>
      </c>
      <c r="P58" s="10">
        <v>0</v>
      </c>
      <c r="Q58" s="10">
        <v>0</v>
      </c>
      <c r="R58" s="10">
        <v>0</v>
      </c>
      <c r="S58" s="9">
        <f>+M58+R58</f>
        <v>2216682.77</v>
      </c>
      <c r="T58" s="11">
        <f>+M58/S58*100</f>
        <v>100</v>
      </c>
      <c r="U58" s="10">
        <v>0</v>
      </c>
      <c r="V58" s="10">
        <v>0</v>
      </c>
      <c r="W58" s="1"/>
    </row>
    <row r="59" spans="1:23" ht="15" customHeight="1">
      <c r="A59" s="1"/>
      <c r="B59" s="5" t="s">
        <v>34</v>
      </c>
      <c r="C59" s="6" t="s">
        <v>40</v>
      </c>
      <c r="D59" s="6" t="s">
        <v>42</v>
      </c>
      <c r="E59" s="6" t="s">
        <v>44</v>
      </c>
      <c r="F59" s="35" t="s">
        <v>46</v>
      </c>
      <c r="G59" s="35" t="s">
        <v>48</v>
      </c>
      <c r="H59" s="36" t="s">
        <v>38</v>
      </c>
      <c r="I59" s="16">
        <v>1652592.77</v>
      </c>
      <c r="J59" s="18">
        <v>747008</v>
      </c>
      <c r="K59" s="17">
        <v>0</v>
      </c>
      <c r="L59" s="17">
        <v>0</v>
      </c>
      <c r="M59" s="18">
        <f>+I59+J59+K59+L59</f>
        <v>2399600.77</v>
      </c>
      <c r="N59" s="17">
        <v>0</v>
      </c>
      <c r="O59" s="17">
        <v>0</v>
      </c>
      <c r="P59" s="10">
        <v>0</v>
      </c>
      <c r="Q59" s="10">
        <v>0</v>
      </c>
      <c r="R59" s="10">
        <v>0</v>
      </c>
      <c r="S59" s="9">
        <f>+M59+R59</f>
        <v>2399600.77</v>
      </c>
      <c r="T59" s="11">
        <f>+M59/S59*100</f>
        <v>100</v>
      </c>
      <c r="U59" s="10">
        <v>0</v>
      </c>
      <c r="V59" s="10">
        <v>0</v>
      </c>
      <c r="W59" s="1"/>
    </row>
    <row r="60" spans="1:23" ht="15" customHeight="1">
      <c r="A60" s="1"/>
      <c r="B60" s="5" t="s">
        <v>34</v>
      </c>
      <c r="C60" s="6" t="s">
        <v>40</v>
      </c>
      <c r="D60" s="6" t="s">
        <v>42</v>
      </c>
      <c r="E60" s="6" t="s">
        <v>44</v>
      </c>
      <c r="F60" s="35" t="s">
        <v>46</v>
      </c>
      <c r="G60" s="35" t="s">
        <v>48</v>
      </c>
      <c r="H60" s="36" t="s">
        <v>39</v>
      </c>
      <c r="I60" s="16">
        <v>1469674.77</v>
      </c>
      <c r="J60" s="18">
        <v>736658</v>
      </c>
      <c r="K60" s="17">
        <v>0</v>
      </c>
      <c r="L60" s="17">
        <v>0</v>
      </c>
      <c r="M60" s="18">
        <f>+I60+J60+K60+L60</f>
        <v>2206332.77</v>
      </c>
      <c r="N60" s="17">
        <v>0</v>
      </c>
      <c r="O60" s="17">
        <v>0</v>
      </c>
      <c r="P60" s="10">
        <v>0</v>
      </c>
      <c r="Q60" s="10">
        <v>0</v>
      </c>
      <c r="R60" s="10">
        <v>0</v>
      </c>
      <c r="S60" s="9">
        <f>+M60+R60</f>
        <v>2206332.77</v>
      </c>
      <c r="T60" s="11">
        <f>+M60/S60*100</f>
        <v>100</v>
      </c>
      <c r="U60" s="10">
        <v>0</v>
      </c>
      <c r="V60" s="10">
        <v>0</v>
      </c>
      <c r="W60" s="1"/>
    </row>
    <row r="61" spans="1:23" ht="15" customHeight="1">
      <c r="A61" s="1"/>
      <c r="B61" s="5" t="s">
        <v>34</v>
      </c>
      <c r="C61" s="6" t="s">
        <v>40</v>
      </c>
      <c r="D61" s="6" t="s">
        <v>42</v>
      </c>
      <c r="E61" s="6" t="s">
        <v>44</v>
      </c>
      <c r="F61" s="35" t="s">
        <v>46</v>
      </c>
      <c r="G61" s="35" t="s">
        <v>48</v>
      </c>
      <c r="H61" s="36" t="s">
        <v>32</v>
      </c>
      <c r="I61" s="19">
        <f>+I60/I57</f>
        <v>1</v>
      </c>
      <c r="J61" s="20">
        <f>+J60/J57</f>
        <v>0.9861447266963673</v>
      </c>
      <c r="K61" s="17">
        <v>0</v>
      </c>
      <c r="L61" s="17">
        <v>0</v>
      </c>
      <c r="M61" s="20">
        <f>+M60/M57</f>
        <v>0.9953308609873843</v>
      </c>
      <c r="N61" s="17">
        <v>0</v>
      </c>
      <c r="O61" s="17">
        <v>0</v>
      </c>
      <c r="P61" s="10">
        <v>0</v>
      </c>
      <c r="Q61" s="10">
        <v>0</v>
      </c>
      <c r="R61" s="10">
        <v>0</v>
      </c>
      <c r="S61" s="12">
        <f>+S60/S57</f>
        <v>0.9953308609873843</v>
      </c>
      <c r="T61" s="11"/>
      <c r="U61" s="10"/>
      <c r="V61" s="10"/>
      <c r="W61" s="1"/>
    </row>
    <row r="62" spans="1:23" ht="15" customHeight="1">
      <c r="A62" s="1"/>
      <c r="B62" s="5" t="s">
        <v>34</v>
      </c>
      <c r="C62" s="6" t="s">
        <v>40</v>
      </c>
      <c r="D62" s="6" t="s">
        <v>42</v>
      </c>
      <c r="E62" s="6" t="s">
        <v>44</v>
      </c>
      <c r="F62" s="35" t="s">
        <v>46</v>
      </c>
      <c r="G62" s="35" t="s">
        <v>48</v>
      </c>
      <c r="H62" s="36" t="s">
        <v>33</v>
      </c>
      <c r="I62" s="19">
        <f>+I60/I58</f>
        <v>1</v>
      </c>
      <c r="J62" s="20">
        <f>+J60/J58</f>
        <v>0.9861447266963673</v>
      </c>
      <c r="K62" s="17">
        <v>0</v>
      </c>
      <c r="L62" s="17">
        <v>0</v>
      </c>
      <c r="M62" s="20">
        <f>+M60/M58</f>
        <v>0.9953308609873843</v>
      </c>
      <c r="N62" s="17">
        <v>0</v>
      </c>
      <c r="O62" s="17">
        <v>0</v>
      </c>
      <c r="P62" s="10">
        <v>0</v>
      </c>
      <c r="Q62" s="10">
        <v>0</v>
      </c>
      <c r="R62" s="10">
        <v>0</v>
      </c>
      <c r="S62" s="12">
        <f>+S60/S58</f>
        <v>0.9953308609873843</v>
      </c>
      <c r="T62" s="11"/>
      <c r="U62" s="10"/>
      <c r="V62" s="10"/>
      <c r="W62" s="1"/>
    </row>
    <row r="63" spans="1:23" ht="15" customHeight="1">
      <c r="A63" s="1"/>
      <c r="B63" s="5" t="s">
        <v>27</v>
      </c>
      <c r="C63" s="6" t="s">
        <v>27</v>
      </c>
      <c r="D63" s="6" t="s">
        <v>27</v>
      </c>
      <c r="E63" s="6" t="s">
        <v>27</v>
      </c>
      <c r="F63" s="6" t="s">
        <v>27</v>
      </c>
      <c r="G63" s="6" t="s">
        <v>27</v>
      </c>
      <c r="H63" s="1"/>
      <c r="I63" s="19"/>
      <c r="J63" s="20"/>
      <c r="K63" s="17"/>
      <c r="L63" s="17"/>
      <c r="M63" s="20"/>
      <c r="N63" s="17"/>
      <c r="O63" s="17"/>
      <c r="P63" s="10"/>
      <c r="Q63" s="10"/>
      <c r="R63" s="10"/>
      <c r="S63" s="11"/>
      <c r="T63" s="11"/>
      <c r="U63" s="10"/>
      <c r="V63" s="10"/>
      <c r="W63" s="1"/>
    </row>
    <row r="64" spans="1:23" ht="18" customHeight="1">
      <c r="A64" s="1"/>
      <c r="B64" s="5" t="s">
        <v>50</v>
      </c>
      <c r="C64" s="6" t="s">
        <v>27</v>
      </c>
      <c r="D64" s="6" t="s">
        <v>27</v>
      </c>
      <c r="E64" s="6" t="s">
        <v>27</v>
      </c>
      <c r="F64" s="6" t="s">
        <v>27</v>
      </c>
      <c r="G64" s="6" t="s">
        <v>27</v>
      </c>
      <c r="H64" s="7" t="s">
        <v>51</v>
      </c>
      <c r="I64" s="21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0">
        <v>0</v>
      </c>
      <c r="Q64" s="10">
        <v>0</v>
      </c>
      <c r="R64" s="10">
        <v>0</v>
      </c>
      <c r="S64" s="10">
        <v>0</v>
      </c>
      <c r="T64" s="11"/>
      <c r="U64" s="10"/>
      <c r="V64" s="10"/>
      <c r="W64" s="1"/>
    </row>
    <row r="65" spans="1:23" ht="15" customHeight="1">
      <c r="A65" s="1"/>
      <c r="B65" s="5" t="s">
        <v>50</v>
      </c>
      <c r="C65" s="6" t="s">
        <v>27</v>
      </c>
      <c r="D65" s="6" t="s">
        <v>27</v>
      </c>
      <c r="E65" s="6" t="s">
        <v>27</v>
      </c>
      <c r="F65" s="6" t="s">
        <v>27</v>
      </c>
      <c r="G65" s="6" t="s">
        <v>27</v>
      </c>
      <c r="H65" s="7" t="s">
        <v>36</v>
      </c>
      <c r="I65" s="16">
        <f aca="true" t="shared" si="6" ref="I65:J68">+I73</f>
        <v>456201019</v>
      </c>
      <c r="J65" s="16">
        <f t="shared" si="6"/>
        <v>447570195</v>
      </c>
      <c r="K65" s="17">
        <v>0</v>
      </c>
      <c r="L65" s="16">
        <f>+L73</f>
        <v>0</v>
      </c>
      <c r="M65" s="18">
        <f>+I65+J65+K65+L65</f>
        <v>903771214</v>
      </c>
      <c r="N65" s="17">
        <v>0</v>
      </c>
      <c r="O65" s="16">
        <f>+O73</f>
        <v>0</v>
      </c>
      <c r="P65" s="10">
        <v>0</v>
      </c>
      <c r="Q65" s="10">
        <v>0</v>
      </c>
      <c r="R65" s="9">
        <f>+O65+P65+Q65</f>
        <v>0</v>
      </c>
      <c r="S65" s="9">
        <f>+M65+R65</f>
        <v>903771214</v>
      </c>
      <c r="T65" s="11">
        <f>+M65/S65*100</f>
        <v>100</v>
      </c>
      <c r="U65" s="10">
        <v>0</v>
      </c>
      <c r="V65" s="11">
        <f>+R65/S65*100</f>
        <v>0</v>
      </c>
      <c r="W65" s="1"/>
    </row>
    <row r="66" spans="1:23" ht="15" customHeight="1">
      <c r="A66" s="1"/>
      <c r="B66" s="5" t="s">
        <v>50</v>
      </c>
      <c r="C66" s="6" t="s">
        <v>27</v>
      </c>
      <c r="D66" s="6" t="s">
        <v>27</v>
      </c>
      <c r="E66" s="6" t="s">
        <v>27</v>
      </c>
      <c r="F66" s="6" t="s">
        <v>27</v>
      </c>
      <c r="G66" s="6" t="s">
        <v>27</v>
      </c>
      <c r="H66" s="7" t="s">
        <v>37</v>
      </c>
      <c r="I66" s="16">
        <f t="shared" si="6"/>
        <v>507194148.57</v>
      </c>
      <c r="J66" s="16">
        <f t="shared" si="6"/>
        <v>470404721.45</v>
      </c>
      <c r="K66" s="17">
        <v>0</v>
      </c>
      <c r="L66" s="16">
        <f>+L74</f>
        <v>24479.99</v>
      </c>
      <c r="M66" s="18">
        <f>+I66+J66+K66+L66</f>
        <v>977623350.01</v>
      </c>
      <c r="N66" s="17">
        <v>0</v>
      </c>
      <c r="O66" s="16">
        <f>+O74</f>
        <v>0</v>
      </c>
      <c r="P66" s="10">
        <v>0</v>
      </c>
      <c r="Q66" s="10">
        <v>0</v>
      </c>
      <c r="R66" s="9">
        <f>+O66+P66+Q66</f>
        <v>0</v>
      </c>
      <c r="S66" s="9">
        <f>+M66+R66</f>
        <v>977623350.01</v>
      </c>
      <c r="T66" s="11">
        <f>+M66/S66*100</f>
        <v>100</v>
      </c>
      <c r="U66" s="10">
        <v>0</v>
      </c>
      <c r="V66" s="11">
        <f>+R66/S66*100</f>
        <v>0</v>
      </c>
      <c r="W66" s="1"/>
    </row>
    <row r="67" spans="1:23" ht="15" customHeight="1">
      <c r="A67" s="1"/>
      <c r="B67" s="5" t="s">
        <v>50</v>
      </c>
      <c r="C67" s="6" t="s">
        <v>27</v>
      </c>
      <c r="D67" s="6" t="s">
        <v>27</v>
      </c>
      <c r="E67" s="6" t="s">
        <v>27</v>
      </c>
      <c r="F67" s="6" t="s">
        <v>27</v>
      </c>
      <c r="G67" s="6" t="s">
        <v>27</v>
      </c>
      <c r="H67" s="7" t="s">
        <v>38</v>
      </c>
      <c r="I67" s="16">
        <f t="shared" si="6"/>
        <v>517146274.9499999</v>
      </c>
      <c r="J67" s="16">
        <f t="shared" si="6"/>
        <v>517241056.66</v>
      </c>
      <c r="K67" s="17">
        <v>0</v>
      </c>
      <c r="L67" s="16">
        <f>+L75</f>
        <v>4016276.5</v>
      </c>
      <c r="M67" s="18">
        <f>+I67+J67+K67+L67</f>
        <v>1038403608.1099999</v>
      </c>
      <c r="N67" s="17">
        <v>0</v>
      </c>
      <c r="O67" s="16">
        <f>+O75</f>
        <v>0</v>
      </c>
      <c r="P67" s="10">
        <v>0</v>
      </c>
      <c r="Q67" s="10">
        <v>0</v>
      </c>
      <c r="R67" s="9">
        <f>+O67+P67+Q67</f>
        <v>0</v>
      </c>
      <c r="S67" s="9">
        <f>+M67+R67</f>
        <v>1038403608.1099999</v>
      </c>
      <c r="T67" s="11">
        <f>+M67/S67*100</f>
        <v>100</v>
      </c>
      <c r="U67" s="10">
        <v>0</v>
      </c>
      <c r="V67" s="11">
        <f>+R67/S67*100</f>
        <v>0</v>
      </c>
      <c r="W67" s="1"/>
    </row>
    <row r="68" spans="1:23" ht="15" customHeight="1">
      <c r="A68" s="1"/>
      <c r="B68" s="5" t="s">
        <v>50</v>
      </c>
      <c r="C68" s="6" t="s">
        <v>27</v>
      </c>
      <c r="D68" s="6" t="s">
        <v>27</v>
      </c>
      <c r="E68" s="6" t="s">
        <v>27</v>
      </c>
      <c r="F68" s="6" t="s">
        <v>27</v>
      </c>
      <c r="G68" s="6" t="s">
        <v>27</v>
      </c>
      <c r="H68" s="7" t="s">
        <v>39</v>
      </c>
      <c r="I68" s="16">
        <f t="shared" si="6"/>
        <v>506365000.49</v>
      </c>
      <c r="J68" s="16">
        <f t="shared" si="6"/>
        <v>461168573.28</v>
      </c>
      <c r="K68" s="17">
        <v>0</v>
      </c>
      <c r="L68" s="16">
        <f>+L76</f>
        <v>2224081.97</v>
      </c>
      <c r="M68" s="18">
        <f>+I68+J68+K68+L68</f>
        <v>969757655.74</v>
      </c>
      <c r="N68" s="17">
        <v>0</v>
      </c>
      <c r="O68" s="16">
        <f>+O76</f>
        <v>0</v>
      </c>
      <c r="P68" s="10">
        <v>0</v>
      </c>
      <c r="Q68" s="10">
        <v>0</v>
      </c>
      <c r="R68" s="9">
        <f>+O68+P68+Q68</f>
        <v>0</v>
      </c>
      <c r="S68" s="9">
        <f>+M68+R68</f>
        <v>969757655.74</v>
      </c>
      <c r="T68" s="11">
        <f>+M68/S68*100</f>
        <v>100</v>
      </c>
      <c r="U68" s="10">
        <v>0</v>
      </c>
      <c r="V68" s="11">
        <f>+R68/S68*100</f>
        <v>0</v>
      </c>
      <c r="W68" s="1"/>
    </row>
    <row r="69" spans="1:23" ht="15" customHeight="1">
      <c r="A69" s="1"/>
      <c r="B69" s="5" t="s">
        <v>50</v>
      </c>
      <c r="C69" s="6" t="s">
        <v>27</v>
      </c>
      <c r="D69" s="6" t="s">
        <v>27</v>
      </c>
      <c r="E69" s="6" t="s">
        <v>27</v>
      </c>
      <c r="F69" s="6" t="s">
        <v>27</v>
      </c>
      <c r="G69" s="6" t="s">
        <v>27</v>
      </c>
      <c r="H69" s="7" t="s">
        <v>32</v>
      </c>
      <c r="I69" s="19">
        <f>+I68/I65</f>
        <v>1.1099602574320422</v>
      </c>
      <c r="J69" s="20">
        <f>+J68/J65</f>
        <v>1.0303826716611457</v>
      </c>
      <c r="K69" s="17">
        <v>0</v>
      </c>
      <c r="L69" s="20" t="e">
        <f>+L68/L65</f>
        <v>#DIV/0!</v>
      </c>
      <c r="M69" s="20">
        <f>+M68/M65</f>
        <v>1.0730123295783571</v>
      </c>
      <c r="N69" s="17">
        <v>0</v>
      </c>
      <c r="O69" s="19" t="e">
        <f>+O68/O65</f>
        <v>#DIV/0!</v>
      </c>
      <c r="P69" s="10">
        <v>0</v>
      </c>
      <c r="Q69" s="10">
        <v>0</v>
      </c>
      <c r="R69" s="12" t="e">
        <f>+R68/R65</f>
        <v>#DIV/0!</v>
      </c>
      <c r="S69" s="12">
        <f>+S68/S65</f>
        <v>1.0730123295783571</v>
      </c>
      <c r="T69" s="11"/>
      <c r="U69" s="10"/>
      <c r="V69" s="11"/>
      <c r="W69" s="1"/>
    </row>
    <row r="70" spans="1:23" ht="15" customHeight="1">
      <c r="A70" s="1"/>
      <c r="B70" s="5" t="s">
        <v>50</v>
      </c>
      <c r="C70" s="6" t="s">
        <v>27</v>
      </c>
      <c r="D70" s="6" t="s">
        <v>27</v>
      </c>
      <c r="E70" s="6" t="s">
        <v>27</v>
      </c>
      <c r="F70" s="6" t="s">
        <v>27</v>
      </c>
      <c r="G70" s="6" t="s">
        <v>27</v>
      </c>
      <c r="H70" s="7" t="s">
        <v>33</v>
      </c>
      <c r="I70" s="19">
        <f>+I68/I66</f>
        <v>0.9983652254618124</v>
      </c>
      <c r="J70" s="20">
        <f>+J68/J66</f>
        <v>0.9803655283443371</v>
      </c>
      <c r="K70" s="17">
        <v>0</v>
      </c>
      <c r="L70" s="20">
        <f>+L68/L66</f>
        <v>90.8530587635044</v>
      </c>
      <c r="M70" s="20">
        <f>+M68/M66</f>
        <v>0.991954269228615</v>
      </c>
      <c r="N70" s="17">
        <v>0</v>
      </c>
      <c r="O70" s="19" t="e">
        <f>+O68/O66</f>
        <v>#DIV/0!</v>
      </c>
      <c r="P70" s="10">
        <v>0</v>
      </c>
      <c r="Q70" s="10">
        <v>0</v>
      </c>
      <c r="R70" s="12" t="e">
        <f>+R68/R66</f>
        <v>#DIV/0!</v>
      </c>
      <c r="S70" s="12">
        <f>+S68/S66</f>
        <v>0.991954269228615</v>
      </c>
      <c r="T70" s="11"/>
      <c r="U70" s="10"/>
      <c r="V70" s="11"/>
      <c r="W70" s="1"/>
    </row>
    <row r="71" spans="1:23" ht="15" customHeight="1">
      <c r="A71" s="1"/>
      <c r="B71" s="5" t="s">
        <v>27</v>
      </c>
      <c r="C71" s="6" t="s">
        <v>27</v>
      </c>
      <c r="D71" s="6" t="s">
        <v>27</v>
      </c>
      <c r="E71" s="6" t="s">
        <v>27</v>
      </c>
      <c r="F71" s="6" t="s">
        <v>27</v>
      </c>
      <c r="G71" s="6" t="s">
        <v>27</v>
      </c>
      <c r="H71" s="1"/>
      <c r="I71" s="19"/>
      <c r="J71" s="20"/>
      <c r="K71" s="17"/>
      <c r="L71" s="20"/>
      <c r="M71" s="20"/>
      <c r="N71" s="17"/>
      <c r="O71" s="20"/>
      <c r="P71" s="10"/>
      <c r="Q71" s="10"/>
      <c r="R71" s="11"/>
      <c r="S71" s="11"/>
      <c r="T71" s="11"/>
      <c r="U71" s="10"/>
      <c r="V71" s="11"/>
      <c r="W71" s="1"/>
    </row>
    <row r="72" spans="1:23" ht="18" customHeight="1">
      <c r="A72" s="1"/>
      <c r="B72" s="5" t="s">
        <v>50</v>
      </c>
      <c r="C72" s="6" t="s">
        <v>40</v>
      </c>
      <c r="D72" s="6" t="s">
        <v>27</v>
      </c>
      <c r="E72" s="6" t="s">
        <v>27</v>
      </c>
      <c r="F72" s="6" t="s">
        <v>27</v>
      </c>
      <c r="G72" s="6" t="s">
        <v>27</v>
      </c>
      <c r="H72" s="7" t="s">
        <v>52</v>
      </c>
      <c r="I72" s="21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0">
        <v>0</v>
      </c>
      <c r="Q72" s="10">
        <v>0</v>
      </c>
      <c r="R72" s="10">
        <v>0</v>
      </c>
      <c r="S72" s="10">
        <v>0</v>
      </c>
      <c r="T72" s="11"/>
      <c r="U72" s="10"/>
      <c r="V72" s="11"/>
      <c r="W72" s="1"/>
    </row>
    <row r="73" spans="1:23" ht="15" customHeight="1">
      <c r="A73" s="1"/>
      <c r="B73" s="5" t="s">
        <v>50</v>
      </c>
      <c r="C73" s="6" t="s">
        <v>40</v>
      </c>
      <c r="D73" s="6" t="s">
        <v>27</v>
      </c>
      <c r="E73" s="6" t="s">
        <v>27</v>
      </c>
      <c r="F73" s="6" t="s">
        <v>27</v>
      </c>
      <c r="G73" s="6" t="s">
        <v>27</v>
      </c>
      <c r="H73" s="7" t="s">
        <v>36</v>
      </c>
      <c r="I73" s="16">
        <f aca="true" t="shared" si="7" ref="I73:J76">+I81+I137+I193</f>
        <v>456201019</v>
      </c>
      <c r="J73" s="16">
        <f t="shared" si="7"/>
        <v>447570195</v>
      </c>
      <c r="K73" s="17">
        <v>0</v>
      </c>
      <c r="L73" s="16">
        <f>+L81+L137+L193</f>
        <v>0</v>
      </c>
      <c r="M73" s="18">
        <f>+I73+J73+K73+L73</f>
        <v>903771214</v>
      </c>
      <c r="N73" s="17">
        <v>0</v>
      </c>
      <c r="O73" s="16">
        <f>+O81+O137+O193</f>
        <v>0</v>
      </c>
      <c r="P73" s="10">
        <v>0</v>
      </c>
      <c r="Q73" s="10">
        <v>0</v>
      </c>
      <c r="R73" s="9">
        <f>+O73+P73+Q73</f>
        <v>0</v>
      </c>
      <c r="S73" s="9">
        <f>+M73+R73</f>
        <v>903771214</v>
      </c>
      <c r="T73" s="11">
        <f>+M73/S73*100</f>
        <v>100</v>
      </c>
      <c r="U73" s="10">
        <v>0</v>
      </c>
      <c r="V73" s="11">
        <f>+R73/S73*100</f>
        <v>0</v>
      </c>
      <c r="W73" s="1"/>
    </row>
    <row r="74" spans="1:23" ht="15" customHeight="1">
      <c r="A74" s="1"/>
      <c r="B74" s="5" t="s">
        <v>50</v>
      </c>
      <c r="C74" s="6" t="s">
        <v>40</v>
      </c>
      <c r="D74" s="6" t="s">
        <v>27</v>
      </c>
      <c r="E74" s="6" t="s">
        <v>27</v>
      </c>
      <c r="F74" s="6" t="s">
        <v>27</v>
      </c>
      <c r="G74" s="6" t="s">
        <v>27</v>
      </c>
      <c r="H74" s="7" t="s">
        <v>37</v>
      </c>
      <c r="I74" s="16">
        <f t="shared" si="7"/>
        <v>507194148.57</v>
      </c>
      <c r="J74" s="16">
        <f t="shared" si="7"/>
        <v>470404721.45</v>
      </c>
      <c r="K74" s="17">
        <v>0</v>
      </c>
      <c r="L74" s="16">
        <f>+L82+L138+L194</f>
        <v>24479.99</v>
      </c>
      <c r="M74" s="18">
        <f>+I74+J74+K74+L74</f>
        <v>977623350.01</v>
      </c>
      <c r="N74" s="17">
        <v>0</v>
      </c>
      <c r="O74" s="16">
        <f>+O82+O138+O194</f>
        <v>0</v>
      </c>
      <c r="P74" s="10">
        <v>0</v>
      </c>
      <c r="Q74" s="10">
        <v>0</v>
      </c>
      <c r="R74" s="9">
        <f>+O74+P74+Q74</f>
        <v>0</v>
      </c>
      <c r="S74" s="9">
        <f>+M74+R74</f>
        <v>977623350.01</v>
      </c>
      <c r="T74" s="11">
        <f>+M74/S74*100</f>
        <v>100</v>
      </c>
      <c r="U74" s="10">
        <v>0</v>
      </c>
      <c r="V74" s="11">
        <f>+R74/S74*100</f>
        <v>0</v>
      </c>
      <c r="W74" s="1"/>
    </row>
    <row r="75" spans="1:23" ht="15" customHeight="1">
      <c r="A75" s="1"/>
      <c r="B75" s="5" t="s">
        <v>50</v>
      </c>
      <c r="C75" s="6" t="s">
        <v>40</v>
      </c>
      <c r="D75" s="6" t="s">
        <v>27</v>
      </c>
      <c r="E75" s="6" t="s">
        <v>27</v>
      </c>
      <c r="F75" s="6" t="s">
        <v>27</v>
      </c>
      <c r="G75" s="6" t="s">
        <v>27</v>
      </c>
      <c r="H75" s="7" t="s">
        <v>38</v>
      </c>
      <c r="I75" s="16">
        <f t="shared" si="7"/>
        <v>517146274.9499999</v>
      </c>
      <c r="J75" s="16">
        <f t="shared" si="7"/>
        <v>517241056.66</v>
      </c>
      <c r="K75" s="17">
        <v>0</v>
      </c>
      <c r="L75" s="16">
        <f>+L83+L139+L195</f>
        <v>4016276.5</v>
      </c>
      <c r="M75" s="18">
        <f>+I75+J75+K75+L75</f>
        <v>1038403608.1099999</v>
      </c>
      <c r="N75" s="17">
        <v>0</v>
      </c>
      <c r="O75" s="16">
        <f>+O83+O139+O195</f>
        <v>0</v>
      </c>
      <c r="P75" s="10">
        <v>0</v>
      </c>
      <c r="Q75" s="10">
        <v>0</v>
      </c>
      <c r="R75" s="9">
        <f>+O75+P75+Q75</f>
        <v>0</v>
      </c>
      <c r="S75" s="9">
        <f>+M75+R75</f>
        <v>1038403608.1099999</v>
      </c>
      <c r="T75" s="11">
        <f>+M75/S75*100</f>
        <v>100</v>
      </c>
      <c r="U75" s="10">
        <v>0</v>
      </c>
      <c r="V75" s="11">
        <f>+R75/S75*100</f>
        <v>0</v>
      </c>
      <c r="W75" s="1"/>
    </row>
    <row r="76" spans="1:23" ht="15" customHeight="1">
      <c r="A76" s="1"/>
      <c r="B76" s="5" t="s">
        <v>50</v>
      </c>
      <c r="C76" s="6" t="s">
        <v>40</v>
      </c>
      <c r="D76" s="6" t="s">
        <v>27</v>
      </c>
      <c r="E76" s="6" t="s">
        <v>27</v>
      </c>
      <c r="F76" s="6" t="s">
        <v>27</v>
      </c>
      <c r="G76" s="6" t="s">
        <v>27</v>
      </c>
      <c r="H76" s="7" t="s">
        <v>39</v>
      </c>
      <c r="I76" s="16">
        <f t="shared" si="7"/>
        <v>506365000.49</v>
      </c>
      <c r="J76" s="16">
        <f t="shared" si="7"/>
        <v>461168573.28</v>
      </c>
      <c r="K76" s="17">
        <v>0</v>
      </c>
      <c r="L76" s="16">
        <f>+L84+L140+L196</f>
        <v>2224081.97</v>
      </c>
      <c r="M76" s="18">
        <f>+I76+J76+K76+L76</f>
        <v>969757655.74</v>
      </c>
      <c r="N76" s="17">
        <v>0</v>
      </c>
      <c r="O76" s="16">
        <f>+O84+O140+O196</f>
        <v>0</v>
      </c>
      <c r="P76" s="10">
        <v>0</v>
      </c>
      <c r="Q76" s="10">
        <v>0</v>
      </c>
      <c r="R76" s="9">
        <f>+O76+P76+Q76</f>
        <v>0</v>
      </c>
      <c r="S76" s="9">
        <f>+M76+R76</f>
        <v>969757655.74</v>
      </c>
      <c r="T76" s="11">
        <f>+M76/S76*100</f>
        <v>100</v>
      </c>
      <c r="U76" s="10">
        <v>0</v>
      </c>
      <c r="V76" s="11">
        <f>+R76/S76*100</f>
        <v>0</v>
      </c>
      <c r="W76" s="1"/>
    </row>
    <row r="77" spans="1:23" ht="15" customHeight="1">
      <c r="A77" s="1"/>
      <c r="B77" s="5" t="s">
        <v>50</v>
      </c>
      <c r="C77" s="6" t="s">
        <v>40</v>
      </c>
      <c r="D77" s="6" t="s">
        <v>27</v>
      </c>
      <c r="E77" s="6" t="s">
        <v>27</v>
      </c>
      <c r="F77" s="6" t="s">
        <v>27</v>
      </c>
      <c r="G77" s="6" t="s">
        <v>27</v>
      </c>
      <c r="H77" s="7" t="s">
        <v>32</v>
      </c>
      <c r="I77" s="19">
        <f>+I76/I73</f>
        <v>1.1099602574320422</v>
      </c>
      <c r="J77" s="20">
        <f>+J76/J73</f>
        <v>1.0303826716611457</v>
      </c>
      <c r="K77" s="17">
        <v>0</v>
      </c>
      <c r="L77" s="20" t="e">
        <f>+L76/L73</f>
        <v>#DIV/0!</v>
      </c>
      <c r="M77" s="20">
        <f>+M76/M73</f>
        <v>1.0730123295783571</v>
      </c>
      <c r="N77" s="17">
        <v>0</v>
      </c>
      <c r="O77" s="20" t="e">
        <f>+O76/O73</f>
        <v>#DIV/0!</v>
      </c>
      <c r="P77" s="10">
        <v>0</v>
      </c>
      <c r="Q77" s="10">
        <v>0</v>
      </c>
      <c r="R77" s="12" t="e">
        <f>+R76/R73</f>
        <v>#DIV/0!</v>
      </c>
      <c r="S77" s="12">
        <f>+S76/S73</f>
        <v>1.0730123295783571</v>
      </c>
      <c r="T77" s="11"/>
      <c r="U77" s="10"/>
      <c r="V77" s="11"/>
      <c r="W77" s="1"/>
    </row>
    <row r="78" spans="1:23" ht="15" customHeight="1">
      <c r="A78" s="1"/>
      <c r="B78" s="5" t="s">
        <v>50</v>
      </c>
      <c r="C78" s="6" t="s">
        <v>40</v>
      </c>
      <c r="D78" s="6" t="s">
        <v>27</v>
      </c>
      <c r="E78" s="6" t="s">
        <v>27</v>
      </c>
      <c r="F78" s="6" t="s">
        <v>27</v>
      </c>
      <c r="G78" s="6" t="s">
        <v>27</v>
      </c>
      <c r="H78" s="7" t="s">
        <v>33</v>
      </c>
      <c r="I78" s="19">
        <f>+I76/I74</f>
        <v>0.9983652254618124</v>
      </c>
      <c r="J78" s="20">
        <f>+J76/J74</f>
        <v>0.9803655283443371</v>
      </c>
      <c r="K78" s="17">
        <v>0</v>
      </c>
      <c r="L78" s="20">
        <f>+L76/L74</f>
        <v>90.8530587635044</v>
      </c>
      <c r="M78" s="20">
        <f>+M76/M74</f>
        <v>0.991954269228615</v>
      </c>
      <c r="N78" s="17">
        <v>0</v>
      </c>
      <c r="O78" s="20">
        <f>+O76-O74</f>
        <v>0</v>
      </c>
      <c r="P78" s="10">
        <v>0</v>
      </c>
      <c r="Q78" s="10">
        <v>0</v>
      </c>
      <c r="R78" s="12" t="e">
        <f>+R76/R74</f>
        <v>#DIV/0!</v>
      </c>
      <c r="S78" s="12">
        <f>+S76/S74</f>
        <v>0.991954269228615</v>
      </c>
      <c r="T78" s="11"/>
      <c r="U78" s="10"/>
      <c r="V78" s="11"/>
      <c r="W78" s="1"/>
    </row>
    <row r="79" spans="1:23" ht="15" customHeight="1">
      <c r="A79" s="1"/>
      <c r="B79" s="5" t="s">
        <v>27</v>
      </c>
      <c r="C79" s="6" t="s">
        <v>27</v>
      </c>
      <c r="D79" s="6" t="s">
        <v>27</v>
      </c>
      <c r="E79" s="6" t="s">
        <v>27</v>
      </c>
      <c r="F79" s="6" t="s">
        <v>27</v>
      </c>
      <c r="G79" s="6" t="s">
        <v>27</v>
      </c>
      <c r="H79" s="1"/>
      <c r="I79" s="19"/>
      <c r="J79" s="20"/>
      <c r="K79" s="17"/>
      <c r="L79" s="20"/>
      <c r="M79" s="20"/>
      <c r="N79" s="17"/>
      <c r="O79" s="20"/>
      <c r="P79" s="10"/>
      <c r="Q79" s="10"/>
      <c r="R79" s="11"/>
      <c r="S79" s="11"/>
      <c r="T79" s="11"/>
      <c r="U79" s="10"/>
      <c r="V79" s="11"/>
      <c r="W79" s="1"/>
    </row>
    <row r="80" spans="1:23" ht="18" customHeight="1">
      <c r="A80" s="1"/>
      <c r="B80" s="5" t="s">
        <v>50</v>
      </c>
      <c r="C80" s="6" t="s">
        <v>40</v>
      </c>
      <c r="D80" s="6" t="s">
        <v>53</v>
      </c>
      <c r="E80" s="6" t="s">
        <v>27</v>
      </c>
      <c r="F80" s="6" t="s">
        <v>27</v>
      </c>
      <c r="G80" s="6" t="s">
        <v>27</v>
      </c>
      <c r="H80" s="7" t="s">
        <v>54</v>
      </c>
      <c r="I80" s="21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0">
        <v>0</v>
      </c>
      <c r="Q80" s="10">
        <v>0</v>
      </c>
      <c r="R80" s="10">
        <v>0</v>
      </c>
      <c r="S80" s="10">
        <v>0</v>
      </c>
      <c r="T80" s="11"/>
      <c r="U80" s="10"/>
      <c r="V80" s="11"/>
      <c r="W80" s="1"/>
    </row>
    <row r="81" spans="1:23" ht="15" customHeight="1">
      <c r="A81" s="1"/>
      <c r="B81" s="5" t="s">
        <v>50</v>
      </c>
      <c r="C81" s="6" t="s">
        <v>40</v>
      </c>
      <c r="D81" s="6" t="s">
        <v>53</v>
      </c>
      <c r="E81" s="6" t="s">
        <v>27</v>
      </c>
      <c r="F81" s="6" t="s">
        <v>27</v>
      </c>
      <c r="G81" s="6" t="s">
        <v>27</v>
      </c>
      <c r="H81" s="7" t="s">
        <v>36</v>
      </c>
      <c r="I81" s="16">
        <f aca="true" t="shared" si="8" ref="I81:J84">+I89+I113</f>
        <v>425550884</v>
      </c>
      <c r="J81" s="16">
        <f t="shared" si="8"/>
        <v>367172226</v>
      </c>
      <c r="K81" s="17">
        <v>0</v>
      </c>
      <c r="L81" s="16">
        <f>+L89+L113</f>
        <v>0</v>
      </c>
      <c r="M81" s="18">
        <f>+I81+J81+K81+L81</f>
        <v>792723110</v>
      </c>
      <c r="N81" s="17">
        <v>0</v>
      </c>
      <c r="O81" s="16">
        <f>+O89+O113</f>
        <v>0</v>
      </c>
      <c r="P81" s="10">
        <v>0</v>
      </c>
      <c r="Q81" s="10">
        <v>0</v>
      </c>
      <c r="R81" s="9">
        <f>+O81+P81+Q81</f>
        <v>0</v>
      </c>
      <c r="S81" s="9">
        <f>+M81+R81</f>
        <v>792723110</v>
      </c>
      <c r="T81" s="11">
        <f>+M81/S81*100</f>
        <v>100</v>
      </c>
      <c r="U81" s="10">
        <v>0</v>
      </c>
      <c r="V81" s="11">
        <f>+R81/S81*100</f>
        <v>0</v>
      </c>
      <c r="W81" s="1"/>
    </row>
    <row r="82" spans="1:23" ht="15" customHeight="1">
      <c r="A82" s="1"/>
      <c r="B82" s="5" t="s">
        <v>50</v>
      </c>
      <c r="C82" s="6" t="s">
        <v>40</v>
      </c>
      <c r="D82" s="6" t="s">
        <v>53</v>
      </c>
      <c r="E82" s="6" t="s">
        <v>27</v>
      </c>
      <c r="F82" s="6" t="s">
        <v>27</v>
      </c>
      <c r="G82" s="6" t="s">
        <v>27</v>
      </c>
      <c r="H82" s="7" t="s">
        <v>37</v>
      </c>
      <c r="I82" s="16">
        <f t="shared" si="8"/>
        <v>469099014.2</v>
      </c>
      <c r="J82" s="16">
        <f t="shared" si="8"/>
        <v>364526320</v>
      </c>
      <c r="K82" s="17">
        <v>0</v>
      </c>
      <c r="L82" s="16">
        <f>+L90+L114</f>
        <v>24479.99</v>
      </c>
      <c r="M82" s="18">
        <f>+I82+J82+K82+L82</f>
        <v>833649814.19</v>
      </c>
      <c r="N82" s="17">
        <v>0</v>
      </c>
      <c r="O82" s="16">
        <f>+O90+O114</f>
        <v>0</v>
      </c>
      <c r="P82" s="10">
        <v>0</v>
      </c>
      <c r="Q82" s="10">
        <v>0</v>
      </c>
      <c r="R82" s="9">
        <f>+O82+P82+Q82</f>
        <v>0</v>
      </c>
      <c r="S82" s="9">
        <f>+M82+R82</f>
        <v>833649814.19</v>
      </c>
      <c r="T82" s="11">
        <f>+M82/S82*100</f>
        <v>100</v>
      </c>
      <c r="U82" s="10">
        <v>0</v>
      </c>
      <c r="V82" s="11">
        <f>+R82/S82*100</f>
        <v>0</v>
      </c>
      <c r="W82" s="1"/>
    </row>
    <row r="83" spans="1:23" ht="15" customHeight="1">
      <c r="A83" s="1"/>
      <c r="B83" s="5" t="s">
        <v>50</v>
      </c>
      <c r="C83" s="6" t="s">
        <v>40</v>
      </c>
      <c r="D83" s="6" t="s">
        <v>53</v>
      </c>
      <c r="E83" s="6" t="s">
        <v>27</v>
      </c>
      <c r="F83" s="6" t="s">
        <v>27</v>
      </c>
      <c r="G83" s="6" t="s">
        <v>27</v>
      </c>
      <c r="H83" s="7" t="s">
        <v>38</v>
      </c>
      <c r="I83" s="16">
        <f t="shared" si="8"/>
        <v>478168366.41999996</v>
      </c>
      <c r="J83" s="16">
        <f t="shared" si="8"/>
        <v>411656456.09</v>
      </c>
      <c r="K83" s="17">
        <v>0</v>
      </c>
      <c r="L83" s="16">
        <f>+L91+L115</f>
        <v>4016276.5</v>
      </c>
      <c r="M83" s="18">
        <f>+I83+J83+K83+L83</f>
        <v>893841099.01</v>
      </c>
      <c r="N83" s="17">
        <v>0</v>
      </c>
      <c r="O83" s="16">
        <f>+O91+O115</f>
        <v>0</v>
      </c>
      <c r="P83" s="10">
        <v>0</v>
      </c>
      <c r="Q83" s="10">
        <v>0</v>
      </c>
      <c r="R83" s="9">
        <f>+O83+P83+Q83</f>
        <v>0</v>
      </c>
      <c r="S83" s="9">
        <f>+M83+R83</f>
        <v>893841099.01</v>
      </c>
      <c r="T83" s="11">
        <f>+M83/S83*100</f>
        <v>100</v>
      </c>
      <c r="U83" s="10">
        <v>0</v>
      </c>
      <c r="V83" s="11">
        <f>+R83/S83*100</f>
        <v>0</v>
      </c>
      <c r="W83" s="1"/>
    </row>
    <row r="84" spans="1:23" ht="15" customHeight="1">
      <c r="A84" s="1"/>
      <c r="B84" s="5" t="s">
        <v>50</v>
      </c>
      <c r="C84" s="6" t="s">
        <v>40</v>
      </c>
      <c r="D84" s="6" t="s">
        <v>53</v>
      </c>
      <c r="E84" s="6" t="s">
        <v>27</v>
      </c>
      <c r="F84" s="6" t="s">
        <v>27</v>
      </c>
      <c r="G84" s="6" t="s">
        <v>27</v>
      </c>
      <c r="H84" s="7" t="s">
        <v>39</v>
      </c>
      <c r="I84" s="16">
        <f t="shared" si="8"/>
        <v>468269866.12</v>
      </c>
      <c r="J84" s="16">
        <f t="shared" si="8"/>
        <v>355858624.85999995</v>
      </c>
      <c r="K84" s="17">
        <v>0</v>
      </c>
      <c r="L84" s="16">
        <f>+L92+L116</f>
        <v>2224081.97</v>
      </c>
      <c r="M84" s="18">
        <f>+I84+J84+K84+L84</f>
        <v>826352572.95</v>
      </c>
      <c r="N84" s="17">
        <v>0</v>
      </c>
      <c r="O84" s="16">
        <f>+O92+O116</f>
        <v>0</v>
      </c>
      <c r="P84" s="10">
        <v>0</v>
      </c>
      <c r="Q84" s="10">
        <v>0</v>
      </c>
      <c r="R84" s="9">
        <f>+O84+P84+Q84</f>
        <v>0</v>
      </c>
      <c r="S84" s="9">
        <f>+M84+R84</f>
        <v>826352572.95</v>
      </c>
      <c r="T84" s="11">
        <f>+M84/S84*100</f>
        <v>100</v>
      </c>
      <c r="U84" s="10">
        <v>0</v>
      </c>
      <c r="V84" s="11">
        <f>+R84/S84*100</f>
        <v>0</v>
      </c>
      <c r="W84" s="1"/>
    </row>
    <row r="85" spans="1:23" ht="15" customHeight="1">
      <c r="A85" s="1"/>
      <c r="B85" s="5" t="s">
        <v>50</v>
      </c>
      <c r="C85" s="6" t="s">
        <v>40</v>
      </c>
      <c r="D85" s="6" t="s">
        <v>53</v>
      </c>
      <c r="E85" s="6" t="s">
        <v>27</v>
      </c>
      <c r="F85" s="6" t="s">
        <v>27</v>
      </c>
      <c r="G85" s="6" t="s">
        <v>27</v>
      </c>
      <c r="H85" s="7" t="s">
        <v>32</v>
      </c>
      <c r="I85" s="19">
        <f>+I84/I81</f>
        <v>1.1003851330737688</v>
      </c>
      <c r="J85" s="20">
        <f>+J84/J81</f>
        <v>0.9691872087841414</v>
      </c>
      <c r="K85" s="17">
        <v>0</v>
      </c>
      <c r="L85" s="20" t="e">
        <f>+L84/L81</f>
        <v>#DIV/0!</v>
      </c>
      <c r="M85" s="20">
        <f>+M84/M81</f>
        <v>1.0424227104341641</v>
      </c>
      <c r="N85" s="17">
        <v>0</v>
      </c>
      <c r="O85" s="20" t="e">
        <f>+O84/O81</f>
        <v>#DIV/0!</v>
      </c>
      <c r="P85" s="10">
        <v>0</v>
      </c>
      <c r="Q85" s="10">
        <v>0</v>
      </c>
      <c r="R85" s="12" t="e">
        <f>+R84/R81</f>
        <v>#DIV/0!</v>
      </c>
      <c r="S85" s="12">
        <f>+S84/S81</f>
        <v>1.0424227104341641</v>
      </c>
      <c r="T85" s="11"/>
      <c r="U85" s="10"/>
      <c r="V85" s="11"/>
      <c r="W85" s="1"/>
    </row>
    <row r="86" spans="1:23" ht="15" customHeight="1">
      <c r="A86" s="1"/>
      <c r="B86" s="5" t="s">
        <v>50</v>
      </c>
      <c r="C86" s="6" t="s">
        <v>40</v>
      </c>
      <c r="D86" s="6" t="s">
        <v>53</v>
      </c>
      <c r="E86" s="6" t="s">
        <v>27</v>
      </c>
      <c r="F86" s="6" t="s">
        <v>27</v>
      </c>
      <c r="G86" s="6" t="s">
        <v>27</v>
      </c>
      <c r="H86" s="7" t="s">
        <v>33</v>
      </c>
      <c r="I86" s="19">
        <f>+I84/I82</f>
        <v>0.9982324668035937</v>
      </c>
      <c r="J86" s="20">
        <f>+J84/J82</f>
        <v>0.9762220320881081</v>
      </c>
      <c r="K86" s="17">
        <v>0</v>
      </c>
      <c r="L86" s="20">
        <f>+L84/L82</f>
        <v>90.8530587635044</v>
      </c>
      <c r="M86" s="20">
        <f>+M84/M82</f>
        <v>0.9912466348390059</v>
      </c>
      <c r="N86" s="17">
        <v>0</v>
      </c>
      <c r="O86" s="20">
        <f>+O84-O82</f>
        <v>0</v>
      </c>
      <c r="P86" s="10">
        <v>0</v>
      </c>
      <c r="Q86" s="10">
        <v>0</v>
      </c>
      <c r="R86" s="12" t="e">
        <f>+R84/R82</f>
        <v>#DIV/0!</v>
      </c>
      <c r="S86" s="12">
        <f>+S84/S82</f>
        <v>0.9912466348390059</v>
      </c>
      <c r="T86" s="11"/>
      <c r="U86" s="10"/>
      <c r="V86" s="11"/>
      <c r="W86" s="1"/>
    </row>
    <row r="87" spans="1:23" ht="15" customHeight="1">
      <c r="A87" s="1"/>
      <c r="B87" s="5" t="s">
        <v>27</v>
      </c>
      <c r="C87" s="6" t="s">
        <v>27</v>
      </c>
      <c r="D87" s="6" t="s">
        <v>27</v>
      </c>
      <c r="E87" s="6" t="s">
        <v>27</v>
      </c>
      <c r="F87" s="6" t="s">
        <v>27</v>
      </c>
      <c r="G87" s="6" t="s">
        <v>27</v>
      </c>
      <c r="H87" s="1"/>
      <c r="I87" s="12"/>
      <c r="J87" s="11"/>
      <c r="K87" s="10"/>
      <c r="L87" s="11"/>
      <c r="M87" s="11"/>
      <c r="N87" s="10"/>
      <c r="O87" s="11"/>
      <c r="P87" s="10"/>
      <c r="Q87" s="10"/>
      <c r="R87" s="11"/>
      <c r="S87" s="11"/>
      <c r="T87" s="11"/>
      <c r="U87" s="10"/>
      <c r="V87" s="11"/>
      <c r="W87" s="1"/>
    </row>
    <row r="88" spans="1:23" ht="18" customHeight="1">
      <c r="A88" s="1"/>
      <c r="B88" s="5" t="s">
        <v>50</v>
      </c>
      <c r="C88" s="6" t="s">
        <v>40</v>
      </c>
      <c r="D88" s="6" t="s">
        <v>53</v>
      </c>
      <c r="E88" s="6" t="s">
        <v>55</v>
      </c>
      <c r="F88" s="6" t="s">
        <v>27</v>
      </c>
      <c r="G88" s="6" t="s">
        <v>27</v>
      </c>
      <c r="H88" s="7" t="s">
        <v>56</v>
      </c>
      <c r="I88" s="13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1"/>
      <c r="U88" s="10"/>
      <c r="V88" s="11"/>
      <c r="W88" s="1"/>
    </row>
    <row r="89" spans="1:23" ht="15" customHeight="1">
      <c r="A89" s="1"/>
      <c r="B89" s="5" t="s">
        <v>50</v>
      </c>
      <c r="C89" s="6" t="s">
        <v>40</v>
      </c>
      <c r="D89" s="6" t="s">
        <v>53</v>
      </c>
      <c r="E89" s="6" t="s">
        <v>55</v>
      </c>
      <c r="F89" s="6" t="s">
        <v>27</v>
      </c>
      <c r="G89" s="6" t="s">
        <v>27</v>
      </c>
      <c r="H89" s="7" t="s">
        <v>36</v>
      </c>
      <c r="I89" s="16">
        <f aca="true" t="shared" si="9" ref="I89:J92">+I97</f>
        <v>24584791</v>
      </c>
      <c r="J89" s="8">
        <f t="shared" si="9"/>
        <v>1138024</v>
      </c>
      <c r="K89" s="10">
        <v>0</v>
      </c>
      <c r="L89" s="10">
        <v>0</v>
      </c>
      <c r="M89" s="9">
        <f>+I89+J89+K89+L89</f>
        <v>25722815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9">
        <f>+M89+R89</f>
        <v>25722815</v>
      </c>
      <c r="T89" s="11">
        <f>+M89/S89*100</f>
        <v>100</v>
      </c>
      <c r="U89" s="10">
        <v>0</v>
      </c>
      <c r="V89" s="10">
        <v>0</v>
      </c>
      <c r="W89" s="1"/>
    </row>
    <row r="90" spans="1:23" ht="15" customHeight="1">
      <c r="A90" s="1"/>
      <c r="B90" s="5" t="s">
        <v>50</v>
      </c>
      <c r="C90" s="6" t="s">
        <v>40</v>
      </c>
      <c r="D90" s="6" t="s">
        <v>53</v>
      </c>
      <c r="E90" s="6" t="s">
        <v>55</v>
      </c>
      <c r="F90" s="6" t="s">
        <v>27</v>
      </c>
      <c r="G90" s="6" t="s">
        <v>27</v>
      </c>
      <c r="H90" s="7" t="s">
        <v>37</v>
      </c>
      <c r="I90" s="8">
        <f t="shared" si="9"/>
        <v>26767795</v>
      </c>
      <c r="J90" s="8">
        <f t="shared" si="9"/>
        <v>1138024</v>
      </c>
      <c r="K90" s="10">
        <v>0</v>
      </c>
      <c r="L90" s="10">
        <v>0</v>
      </c>
      <c r="M90" s="9">
        <f>+I90+J90+K90+L90</f>
        <v>27905819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9">
        <f>+M90+R90</f>
        <v>27905819</v>
      </c>
      <c r="T90" s="11">
        <f>+M90/S90*100</f>
        <v>100</v>
      </c>
      <c r="U90" s="10">
        <v>0</v>
      </c>
      <c r="V90" s="10">
        <v>0</v>
      </c>
      <c r="W90" s="1"/>
    </row>
    <row r="91" spans="1:23" ht="15" customHeight="1">
      <c r="A91" s="1"/>
      <c r="B91" s="5" t="s">
        <v>50</v>
      </c>
      <c r="C91" s="6" t="s">
        <v>40</v>
      </c>
      <c r="D91" s="6" t="s">
        <v>53</v>
      </c>
      <c r="E91" s="6" t="s">
        <v>55</v>
      </c>
      <c r="F91" s="6" t="s">
        <v>27</v>
      </c>
      <c r="G91" s="6" t="s">
        <v>27</v>
      </c>
      <c r="H91" s="7" t="s">
        <v>38</v>
      </c>
      <c r="I91" s="8">
        <f t="shared" si="9"/>
        <v>28752474.52</v>
      </c>
      <c r="J91" s="8">
        <f t="shared" si="9"/>
        <v>1141453</v>
      </c>
      <c r="K91" s="10">
        <v>0</v>
      </c>
      <c r="L91" s="10">
        <v>0</v>
      </c>
      <c r="M91" s="9">
        <f>+I91+J91+K91+L91</f>
        <v>29893927.52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9">
        <f>+M91+R91</f>
        <v>29893927.52</v>
      </c>
      <c r="T91" s="11">
        <f>+M91/S91*100</f>
        <v>100</v>
      </c>
      <c r="U91" s="10">
        <v>0</v>
      </c>
      <c r="V91" s="10">
        <v>0</v>
      </c>
      <c r="W91" s="1"/>
    </row>
    <row r="92" spans="1:23" ht="15" customHeight="1">
      <c r="A92" s="1"/>
      <c r="B92" s="5" t="s">
        <v>50</v>
      </c>
      <c r="C92" s="6" t="s">
        <v>40</v>
      </c>
      <c r="D92" s="6" t="s">
        <v>53</v>
      </c>
      <c r="E92" s="6" t="s">
        <v>55</v>
      </c>
      <c r="F92" s="6" t="s">
        <v>27</v>
      </c>
      <c r="G92" s="6" t="s">
        <v>27</v>
      </c>
      <c r="H92" s="7" t="s">
        <v>39</v>
      </c>
      <c r="I92" s="8">
        <f t="shared" si="9"/>
        <v>26767795</v>
      </c>
      <c r="J92" s="8">
        <f t="shared" si="9"/>
        <v>1045772</v>
      </c>
      <c r="K92" s="10">
        <v>0</v>
      </c>
      <c r="L92" s="10">
        <v>0</v>
      </c>
      <c r="M92" s="9">
        <f>+I92+J92+K92+L92</f>
        <v>27813567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9">
        <f>+M92+R92</f>
        <v>27813567</v>
      </c>
      <c r="T92" s="11">
        <f>+M92/S92*100</f>
        <v>100</v>
      </c>
      <c r="U92" s="10">
        <v>0</v>
      </c>
      <c r="V92" s="10">
        <v>0</v>
      </c>
      <c r="W92" s="1"/>
    </row>
    <row r="93" spans="1:23" ht="15" customHeight="1">
      <c r="A93" s="1"/>
      <c r="B93" s="5" t="s">
        <v>50</v>
      </c>
      <c r="C93" s="6" t="s">
        <v>40</v>
      </c>
      <c r="D93" s="6" t="s">
        <v>53</v>
      </c>
      <c r="E93" s="6" t="s">
        <v>55</v>
      </c>
      <c r="F93" s="6" t="s">
        <v>27</v>
      </c>
      <c r="G93" s="6" t="s">
        <v>27</v>
      </c>
      <c r="H93" s="7" t="s">
        <v>32</v>
      </c>
      <c r="I93" s="12">
        <f>+I92/I89</f>
        <v>1.0887948976259347</v>
      </c>
      <c r="J93" s="11">
        <f>+J92/J89</f>
        <v>0.9189366832333941</v>
      </c>
      <c r="K93" s="10">
        <v>0</v>
      </c>
      <c r="L93" s="10">
        <v>0</v>
      </c>
      <c r="M93" s="11">
        <f>+M92/M89</f>
        <v>1.0812800620771872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2">
        <f>+S92/S89</f>
        <v>1.0812800620771872</v>
      </c>
      <c r="T93" s="11"/>
      <c r="U93" s="10"/>
      <c r="V93" s="10"/>
      <c r="W93" s="1"/>
    </row>
    <row r="94" spans="1:23" ht="15" customHeight="1">
      <c r="A94" s="1"/>
      <c r="B94" s="5" t="s">
        <v>50</v>
      </c>
      <c r="C94" s="6" t="s">
        <v>40</v>
      </c>
      <c r="D94" s="6" t="s">
        <v>53</v>
      </c>
      <c r="E94" s="6" t="s">
        <v>55</v>
      </c>
      <c r="F94" s="6" t="s">
        <v>27</v>
      </c>
      <c r="G94" s="6" t="s">
        <v>27</v>
      </c>
      <c r="H94" s="7" t="s">
        <v>33</v>
      </c>
      <c r="I94" s="12">
        <f>+I92/I90</f>
        <v>1</v>
      </c>
      <c r="J94" s="11">
        <f>+J92/J90</f>
        <v>0.9189366832333941</v>
      </c>
      <c r="K94" s="10">
        <v>0</v>
      </c>
      <c r="L94" s="10">
        <v>0</v>
      </c>
      <c r="M94" s="11">
        <f>+M92/M90</f>
        <v>0.9966941661880628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2">
        <f>+S92/S90</f>
        <v>0.9966941661880628</v>
      </c>
      <c r="T94" s="11"/>
      <c r="U94" s="10"/>
      <c r="V94" s="10"/>
      <c r="W94" s="1"/>
    </row>
    <row r="95" spans="1:23" ht="15" customHeight="1">
      <c r="A95" s="1"/>
      <c r="B95" s="5" t="s">
        <v>27</v>
      </c>
      <c r="C95" s="6" t="s">
        <v>27</v>
      </c>
      <c r="D95" s="6" t="s">
        <v>27</v>
      </c>
      <c r="E95" s="6" t="s">
        <v>27</v>
      </c>
      <c r="F95" s="6" t="s">
        <v>27</v>
      </c>
      <c r="G95" s="6" t="s">
        <v>27</v>
      </c>
      <c r="H95" s="1"/>
      <c r="I95" s="12"/>
      <c r="J95" s="11"/>
      <c r="K95" s="10"/>
      <c r="L95" s="10"/>
      <c r="M95" s="11"/>
      <c r="N95" s="10"/>
      <c r="O95" s="10"/>
      <c r="P95" s="10"/>
      <c r="Q95" s="10"/>
      <c r="R95" s="10"/>
      <c r="S95" s="11"/>
      <c r="T95" s="11"/>
      <c r="U95" s="10"/>
      <c r="V95" s="10"/>
      <c r="W95" s="1"/>
    </row>
    <row r="96" spans="1:23" ht="18" customHeight="1">
      <c r="A96" s="1"/>
      <c r="B96" s="5" t="s">
        <v>50</v>
      </c>
      <c r="C96" s="6" t="s">
        <v>40</v>
      </c>
      <c r="D96" s="6" t="s">
        <v>53</v>
      </c>
      <c r="E96" s="6" t="s">
        <v>55</v>
      </c>
      <c r="F96" s="6" t="s">
        <v>57</v>
      </c>
      <c r="G96" s="6" t="s">
        <v>27</v>
      </c>
      <c r="H96" s="7" t="s">
        <v>58</v>
      </c>
      <c r="I96" s="13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1"/>
      <c r="U96" s="10"/>
      <c r="V96" s="10"/>
      <c r="W96" s="1"/>
    </row>
    <row r="97" spans="1:23" ht="15" customHeight="1">
      <c r="A97" s="1"/>
      <c r="B97" s="5" t="s">
        <v>50</v>
      </c>
      <c r="C97" s="6" t="s">
        <v>40</v>
      </c>
      <c r="D97" s="6" t="s">
        <v>53</v>
      </c>
      <c r="E97" s="6" t="s">
        <v>55</v>
      </c>
      <c r="F97" s="6" t="s">
        <v>57</v>
      </c>
      <c r="G97" s="6" t="s">
        <v>27</v>
      </c>
      <c r="H97" s="7" t="s">
        <v>36</v>
      </c>
      <c r="I97" s="8">
        <f aca="true" t="shared" si="10" ref="I97:J100">+I105</f>
        <v>24584791</v>
      </c>
      <c r="J97" s="8">
        <f t="shared" si="10"/>
        <v>1138024</v>
      </c>
      <c r="K97" s="10">
        <v>0</v>
      </c>
      <c r="L97" s="10">
        <v>0</v>
      </c>
      <c r="M97" s="9">
        <f>+I97+J97+K97+L97</f>
        <v>25722815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9">
        <f>+M97+R97</f>
        <v>25722815</v>
      </c>
      <c r="T97" s="11">
        <f>+M97/S97*100</f>
        <v>100</v>
      </c>
      <c r="U97" s="10">
        <v>0</v>
      </c>
      <c r="V97" s="10">
        <v>0</v>
      </c>
      <c r="W97" s="1"/>
    </row>
    <row r="98" spans="1:23" ht="15" customHeight="1">
      <c r="A98" s="1"/>
      <c r="B98" s="5" t="s">
        <v>50</v>
      </c>
      <c r="C98" s="6" t="s">
        <v>40</v>
      </c>
      <c r="D98" s="6" t="s">
        <v>53</v>
      </c>
      <c r="E98" s="6" t="s">
        <v>55</v>
      </c>
      <c r="F98" s="6" t="s">
        <v>57</v>
      </c>
      <c r="G98" s="6" t="s">
        <v>27</v>
      </c>
      <c r="H98" s="7" t="s">
        <v>37</v>
      </c>
      <c r="I98" s="8">
        <f t="shared" si="10"/>
        <v>26767795</v>
      </c>
      <c r="J98" s="8">
        <f t="shared" si="10"/>
        <v>1138024</v>
      </c>
      <c r="K98" s="10">
        <v>0</v>
      </c>
      <c r="L98" s="10">
        <v>0</v>
      </c>
      <c r="M98" s="9">
        <f>+I98+J98+K98+L98</f>
        <v>27905819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9">
        <f>+M98+R98</f>
        <v>27905819</v>
      </c>
      <c r="T98" s="11">
        <f>+M98/S98*100</f>
        <v>100</v>
      </c>
      <c r="U98" s="10">
        <v>0</v>
      </c>
      <c r="V98" s="10">
        <v>0</v>
      </c>
      <c r="W98" s="1"/>
    </row>
    <row r="99" spans="1:23" ht="15" customHeight="1">
      <c r="A99" s="1"/>
      <c r="B99" s="5" t="s">
        <v>50</v>
      </c>
      <c r="C99" s="6" t="s">
        <v>40</v>
      </c>
      <c r="D99" s="6" t="s">
        <v>53</v>
      </c>
      <c r="E99" s="6" t="s">
        <v>55</v>
      </c>
      <c r="F99" s="6" t="s">
        <v>57</v>
      </c>
      <c r="G99" s="6" t="s">
        <v>27</v>
      </c>
      <c r="H99" s="7" t="s">
        <v>38</v>
      </c>
      <c r="I99" s="8">
        <f t="shared" si="10"/>
        <v>28752474.52</v>
      </c>
      <c r="J99" s="8">
        <f t="shared" si="10"/>
        <v>1141453</v>
      </c>
      <c r="K99" s="10">
        <v>0</v>
      </c>
      <c r="L99" s="10">
        <v>0</v>
      </c>
      <c r="M99" s="9">
        <f>+I99+J99+K99+L99</f>
        <v>29893927.52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9">
        <f>+M99+R99</f>
        <v>29893927.52</v>
      </c>
      <c r="T99" s="11">
        <f>+M99/S99*100</f>
        <v>100</v>
      </c>
      <c r="U99" s="10">
        <v>0</v>
      </c>
      <c r="V99" s="10">
        <v>0</v>
      </c>
      <c r="W99" s="1"/>
    </row>
    <row r="100" spans="1:23" ht="15" customHeight="1">
      <c r="A100" s="1"/>
      <c r="B100" s="5" t="s">
        <v>50</v>
      </c>
      <c r="C100" s="6" t="s">
        <v>40</v>
      </c>
      <c r="D100" s="6" t="s">
        <v>53</v>
      </c>
      <c r="E100" s="6" t="s">
        <v>55</v>
      </c>
      <c r="F100" s="6" t="s">
        <v>57</v>
      </c>
      <c r="G100" s="6" t="s">
        <v>27</v>
      </c>
      <c r="H100" s="7" t="s">
        <v>39</v>
      </c>
      <c r="I100" s="8">
        <f t="shared" si="10"/>
        <v>26767795</v>
      </c>
      <c r="J100" s="8">
        <f t="shared" si="10"/>
        <v>1045772</v>
      </c>
      <c r="K100" s="10">
        <v>0</v>
      </c>
      <c r="L100" s="10">
        <v>0</v>
      </c>
      <c r="M100" s="9">
        <f>+I100+J100+K100+L100</f>
        <v>27813567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9">
        <f>+M100+R100</f>
        <v>27813567</v>
      </c>
      <c r="T100" s="11">
        <f>+M100/S100*100</f>
        <v>100</v>
      </c>
      <c r="U100" s="10">
        <v>0</v>
      </c>
      <c r="V100" s="10">
        <v>0</v>
      </c>
      <c r="W100" s="1"/>
    </row>
    <row r="101" spans="1:23" ht="15" customHeight="1">
      <c r="A101" s="1"/>
      <c r="B101" s="5" t="s">
        <v>50</v>
      </c>
      <c r="C101" s="6" t="s">
        <v>40</v>
      </c>
      <c r="D101" s="6" t="s">
        <v>53</v>
      </c>
      <c r="E101" s="6" t="s">
        <v>55</v>
      </c>
      <c r="F101" s="6" t="s">
        <v>57</v>
      </c>
      <c r="G101" s="6" t="s">
        <v>27</v>
      </c>
      <c r="H101" s="7" t="s">
        <v>32</v>
      </c>
      <c r="I101" s="12">
        <f>+I100/I97</f>
        <v>1.0887948976259347</v>
      </c>
      <c r="J101" s="11">
        <f>+J100/J97</f>
        <v>0.9189366832333941</v>
      </c>
      <c r="K101" s="10">
        <v>0</v>
      </c>
      <c r="L101" s="10">
        <v>0</v>
      </c>
      <c r="M101" s="11">
        <f>+M100/M97</f>
        <v>1.0812800620771872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2">
        <f>+S100/S97</f>
        <v>1.0812800620771872</v>
      </c>
      <c r="T101" s="11"/>
      <c r="U101" s="10"/>
      <c r="V101" s="10"/>
      <c r="W101" s="1"/>
    </row>
    <row r="102" spans="1:23" ht="15" customHeight="1">
      <c r="A102" s="1"/>
      <c r="B102" s="5" t="s">
        <v>50</v>
      </c>
      <c r="C102" s="6" t="s">
        <v>40</v>
      </c>
      <c r="D102" s="6" t="s">
        <v>53</v>
      </c>
      <c r="E102" s="6" t="s">
        <v>55</v>
      </c>
      <c r="F102" s="6" t="s">
        <v>57</v>
      </c>
      <c r="G102" s="6" t="s">
        <v>27</v>
      </c>
      <c r="H102" s="7" t="s">
        <v>33</v>
      </c>
      <c r="I102" s="12">
        <f>+I100/I98</f>
        <v>1</v>
      </c>
      <c r="J102" s="11">
        <f>+J100/J98</f>
        <v>0.9189366832333941</v>
      </c>
      <c r="K102" s="10">
        <v>0</v>
      </c>
      <c r="L102" s="10">
        <v>0</v>
      </c>
      <c r="M102" s="11">
        <f>+M100/M98</f>
        <v>0.9966941661880628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2">
        <f>+S100/S98</f>
        <v>0.9966941661880628</v>
      </c>
      <c r="T102" s="11"/>
      <c r="U102" s="10"/>
      <c r="V102" s="10"/>
      <c r="W102" s="1"/>
    </row>
    <row r="103" spans="1:23" ht="15" customHeight="1">
      <c r="A103" s="1"/>
      <c r="B103" s="5" t="s">
        <v>27</v>
      </c>
      <c r="C103" s="6" t="s">
        <v>27</v>
      </c>
      <c r="D103" s="6" t="s">
        <v>27</v>
      </c>
      <c r="E103" s="6" t="s">
        <v>27</v>
      </c>
      <c r="F103" s="6" t="s">
        <v>27</v>
      </c>
      <c r="G103" s="6" t="s">
        <v>27</v>
      </c>
      <c r="H103" s="1"/>
      <c r="I103" s="12"/>
      <c r="J103" s="11"/>
      <c r="K103" s="10"/>
      <c r="L103" s="10"/>
      <c r="M103" s="11"/>
      <c r="N103" s="10"/>
      <c r="O103" s="10"/>
      <c r="P103" s="10"/>
      <c r="Q103" s="10"/>
      <c r="R103" s="10"/>
      <c r="S103" s="11"/>
      <c r="T103" s="11"/>
      <c r="U103" s="10"/>
      <c r="V103" s="10"/>
      <c r="W103" s="1"/>
    </row>
    <row r="104" spans="1:23" ht="18" customHeight="1">
      <c r="A104" s="1"/>
      <c r="B104" s="5" t="s">
        <v>50</v>
      </c>
      <c r="C104" s="6" t="s">
        <v>40</v>
      </c>
      <c r="D104" s="6" t="s">
        <v>53</v>
      </c>
      <c r="E104" s="6" t="s">
        <v>55</v>
      </c>
      <c r="F104" s="35" t="s">
        <v>57</v>
      </c>
      <c r="G104" s="35" t="s">
        <v>48</v>
      </c>
      <c r="H104" s="36" t="s">
        <v>49</v>
      </c>
      <c r="I104" s="21">
        <v>0</v>
      </c>
      <c r="J104" s="17">
        <v>0</v>
      </c>
      <c r="K104" s="17">
        <v>0</v>
      </c>
      <c r="L104" s="17">
        <v>0</v>
      </c>
      <c r="M104" s="17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1"/>
      <c r="U104" s="10"/>
      <c r="V104" s="10"/>
      <c r="W104" s="1"/>
    </row>
    <row r="105" spans="1:23" ht="15" customHeight="1">
      <c r="A105" s="1"/>
      <c r="B105" s="5" t="s">
        <v>50</v>
      </c>
      <c r="C105" s="6" t="s">
        <v>40</v>
      </c>
      <c r="D105" s="6" t="s">
        <v>53</v>
      </c>
      <c r="E105" s="6" t="s">
        <v>55</v>
      </c>
      <c r="F105" s="35" t="s">
        <v>57</v>
      </c>
      <c r="G105" s="35" t="s">
        <v>48</v>
      </c>
      <c r="H105" s="36" t="s">
        <v>36</v>
      </c>
      <c r="I105" s="16">
        <v>24584791</v>
      </c>
      <c r="J105" s="18">
        <v>1138024</v>
      </c>
      <c r="K105" s="17">
        <v>0</v>
      </c>
      <c r="L105" s="17">
        <v>0</v>
      </c>
      <c r="M105" s="18">
        <f>+I105+J105+K105+L105</f>
        <v>25722815</v>
      </c>
      <c r="N105" s="17">
        <v>0</v>
      </c>
      <c r="O105" s="17">
        <v>0</v>
      </c>
      <c r="P105" s="10">
        <v>0</v>
      </c>
      <c r="Q105" s="10">
        <v>0</v>
      </c>
      <c r="R105" s="10">
        <v>0</v>
      </c>
      <c r="S105" s="9">
        <f>+M105+R105</f>
        <v>25722815</v>
      </c>
      <c r="T105" s="11">
        <f>+M105/S105*100</f>
        <v>100</v>
      </c>
      <c r="U105" s="10">
        <v>0</v>
      </c>
      <c r="V105" s="10">
        <v>0</v>
      </c>
      <c r="W105" s="1"/>
    </row>
    <row r="106" spans="1:23" ht="15" customHeight="1">
      <c r="A106" s="1"/>
      <c r="B106" s="5" t="s">
        <v>50</v>
      </c>
      <c r="C106" s="6" t="s">
        <v>40</v>
      </c>
      <c r="D106" s="6" t="s">
        <v>53</v>
      </c>
      <c r="E106" s="6" t="s">
        <v>55</v>
      </c>
      <c r="F106" s="35" t="s">
        <v>57</v>
      </c>
      <c r="G106" s="35" t="s">
        <v>48</v>
      </c>
      <c r="H106" s="36" t="s">
        <v>37</v>
      </c>
      <c r="I106" s="16">
        <v>26767795</v>
      </c>
      <c r="J106" s="18">
        <v>1138024</v>
      </c>
      <c r="K106" s="17">
        <v>0</v>
      </c>
      <c r="L106" s="17">
        <v>0</v>
      </c>
      <c r="M106" s="18">
        <f>+I106+J106+K106+L106</f>
        <v>27905819</v>
      </c>
      <c r="N106" s="17">
        <v>0</v>
      </c>
      <c r="O106" s="17">
        <v>0</v>
      </c>
      <c r="P106" s="10">
        <v>0</v>
      </c>
      <c r="Q106" s="10">
        <v>0</v>
      </c>
      <c r="R106" s="10">
        <v>0</v>
      </c>
      <c r="S106" s="9">
        <f>+M106+R106</f>
        <v>27905819</v>
      </c>
      <c r="T106" s="11">
        <f>+M106/S106*100</f>
        <v>100</v>
      </c>
      <c r="U106" s="10">
        <v>0</v>
      </c>
      <c r="V106" s="10">
        <v>0</v>
      </c>
      <c r="W106" s="1"/>
    </row>
    <row r="107" spans="1:23" ht="15" customHeight="1">
      <c r="A107" s="1"/>
      <c r="B107" s="5" t="s">
        <v>50</v>
      </c>
      <c r="C107" s="6" t="s">
        <v>40</v>
      </c>
      <c r="D107" s="6" t="s">
        <v>53</v>
      </c>
      <c r="E107" s="6" t="s">
        <v>55</v>
      </c>
      <c r="F107" s="35" t="s">
        <v>57</v>
      </c>
      <c r="G107" s="35" t="s">
        <v>48</v>
      </c>
      <c r="H107" s="36" t="s">
        <v>38</v>
      </c>
      <c r="I107" s="16">
        <v>28752474.52</v>
      </c>
      <c r="J107" s="18">
        <v>1141453</v>
      </c>
      <c r="K107" s="17">
        <v>0</v>
      </c>
      <c r="L107" s="17">
        <v>0</v>
      </c>
      <c r="M107" s="18">
        <f>+I107+J107+K107+L107</f>
        <v>29893927.52</v>
      </c>
      <c r="N107" s="17">
        <v>0</v>
      </c>
      <c r="O107" s="17">
        <v>0</v>
      </c>
      <c r="P107" s="10">
        <v>0</v>
      </c>
      <c r="Q107" s="10">
        <v>0</v>
      </c>
      <c r="R107" s="10">
        <v>0</v>
      </c>
      <c r="S107" s="9">
        <f>+M107+R107</f>
        <v>29893927.52</v>
      </c>
      <c r="T107" s="11">
        <f>+M107/S107*100</f>
        <v>100</v>
      </c>
      <c r="U107" s="10">
        <v>0</v>
      </c>
      <c r="V107" s="10">
        <v>0</v>
      </c>
      <c r="W107" s="1"/>
    </row>
    <row r="108" spans="1:23" ht="15" customHeight="1">
      <c r="A108" s="1"/>
      <c r="B108" s="5" t="s">
        <v>50</v>
      </c>
      <c r="C108" s="6" t="s">
        <v>40</v>
      </c>
      <c r="D108" s="6" t="s">
        <v>53</v>
      </c>
      <c r="E108" s="6" t="s">
        <v>55</v>
      </c>
      <c r="F108" s="35" t="s">
        <v>57</v>
      </c>
      <c r="G108" s="35" t="s">
        <v>48</v>
      </c>
      <c r="H108" s="36" t="s">
        <v>39</v>
      </c>
      <c r="I108" s="16">
        <v>26767795</v>
      </c>
      <c r="J108" s="18">
        <v>1045772</v>
      </c>
      <c r="K108" s="17">
        <v>0</v>
      </c>
      <c r="L108" s="17">
        <v>0</v>
      </c>
      <c r="M108" s="18">
        <f>+I108+J108+K108+L108</f>
        <v>27813567</v>
      </c>
      <c r="N108" s="17">
        <v>0</v>
      </c>
      <c r="O108" s="17">
        <v>0</v>
      </c>
      <c r="P108" s="10">
        <v>0</v>
      </c>
      <c r="Q108" s="10">
        <v>0</v>
      </c>
      <c r="R108" s="10">
        <v>0</v>
      </c>
      <c r="S108" s="9">
        <f>+M108+R108</f>
        <v>27813567</v>
      </c>
      <c r="T108" s="11">
        <f>+M108/S108*100</f>
        <v>100</v>
      </c>
      <c r="U108" s="10">
        <v>0</v>
      </c>
      <c r="V108" s="10">
        <v>0</v>
      </c>
      <c r="W108" s="1"/>
    </row>
    <row r="109" spans="1:23" ht="15" customHeight="1">
      <c r="A109" s="1"/>
      <c r="B109" s="5" t="s">
        <v>50</v>
      </c>
      <c r="C109" s="6" t="s">
        <v>40</v>
      </c>
      <c r="D109" s="6" t="s">
        <v>53</v>
      </c>
      <c r="E109" s="6" t="s">
        <v>55</v>
      </c>
      <c r="F109" s="35" t="s">
        <v>57</v>
      </c>
      <c r="G109" s="35" t="s">
        <v>48</v>
      </c>
      <c r="H109" s="36" t="s">
        <v>32</v>
      </c>
      <c r="I109" s="19">
        <f>+I108/I105</f>
        <v>1.0887948976259347</v>
      </c>
      <c r="J109" s="20">
        <f>+J108/J105</f>
        <v>0.9189366832333941</v>
      </c>
      <c r="K109" s="17">
        <v>0</v>
      </c>
      <c r="L109" s="17">
        <v>0</v>
      </c>
      <c r="M109" s="20">
        <f>+M108/M105</f>
        <v>1.0812800620771872</v>
      </c>
      <c r="N109" s="17">
        <v>0</v>
      </c>
      <c r="O109" s="17">
        <v>0</v>
      </c>
      <c r="P109" s="10">
        <v>0</v>
      </c>
      <c r="Q109" s="10">
        <v>0</v>
      </c>
      <c r="R109" s="10">
        <v>0</v>
      </c>
      <c r="S109" s="12">
        <f>+S108/S105</f>
        <v>1.0812800620771872</v>
      </c>
      <c r="T109" s="11"/>
      <c r="U109" s="10"/>
      <c r="V109" s="10"/>
      <c r="W109" s="1"/>
    </row>
    <row r="110" spans="1:23" ht="15" customHeight="1">
      <c r="A110" s="1"/>
      <c r="B110" s="5" t="s">
        <v>50</v>
      </c>
      <c r="C110" s="6" t="s">
        <v>40</v>
      </c>
      <c r="D110" s="6" t="s">
        <v>53</v>
      </c>
      <c r="E110" s="6" t="s">
        <v>55</v>
      </c>
      <c r="F110" s="35" t="s">
        <v>57</v>
      </c>
      <c r="G110" s="35" t="s">
        <v>48</v>
      </c>
      <c r="H110" s="36" t="s">
        <v>33</v>
      </c>
      <c r="I110" s="19">
        <f>+I108/I106</f>
        <v>1</v>
      </c>
      <c r="J110" s="20">
        <f>+J108/J106</f>
        <v>0.9189366832333941</v>
      </c>
      <c r="K110" s="17">
        <v>0</v>
      </c>
      <c r="L110" s="17">
        <v>0</v>
      </c>
      <c r="M110" s="20">
        <f>+M108/M106</f>
        <v>0.9966941661880628</v>
      </c>
      <c r="N110" s="17">
        <v>0</v>
      </c>
      <c r="O110" s="17">
        <v>0</v>
      </c>
      <c r="P110" s="10">
        <v>0</v>
      </c>
      <c r="Q110" s="10">
        <v>0</v>
      </c>
      <c r="R110" s="10">
        <v>0</v>
      </c>
      <c r="S110" s="12">
        <f>+S108/S106</f>
        <v>0.9966941661880628</v>
      </c>
      <c r="T110" s="11"/>
      <c r="U110" s="10"/>
      <c r="V110" s="10"/>
      <c r="W110" s="1"/>
    </row>
    <row r="111" spans="1:23" ht="15" customHeight="1">
      <c r="A111" s="1"/>
      <c r="B111" s="5" t="s">
        <v>27</v>
      </c>
      <c r="C111" s="6" t="s">
        <v>27</v>
      </c>
      <c r="D111" s="6" t="s">
        <v>27</v>
      </c>
      <c r="E111" s="6" t="s">
        <v>27</v>
      </c>
      <c r="F111" s="6" t="s">
        <v>27</v>
      </c>
      <c r="G111" s="6" t="s">
        <v>27</v>
      </c>
      <c r="H111" s="1"/>
      <c r="I111" s="19"/>
      <c r="J111" s="20"/>
      <c r="K111" s="17"/>
      <c r="L111" s="17"/>
      <c r="M111" s="20"/>
      <c r="N111" s="17"/>
      <c r="O111" s="17"/>
      <c r="P111" s="10"/>
      <c r="Q111" s="10"/>
      <c r="R111" s="10"/>
      <c r="S111" s="11"/>
      <c r="T111" s="11"/>
      <c r="U111" s="10"/>
      <c r="V111" s="10"/>
      <c r="W111" s="1"/>
    </row>
    <row r="112" spans="1:23" ht="24" customHeight="1">
      <c r="A112" s="1"/>
      <c r="B112" s="5" t="s">
        <v>50</v>
      </c>
      <c r="C112" s="6" t="s">
        <v>40</v>
      </c>
      <c r="D112" s="6" t="s">
        <v>53</v>
      </c>
      <c r="E112" s="6" t="s">
        <v>59</v>
      </c>
      <c r="F112" s="6" t="s">
        <v>27</v>
      </c>
      <c r="G112" s="6" t="s">
        <v>27</v>
      </c>
      <c r="H112" s="7" t="s">
        <v>60</v>
      </c>
      <c r="I112" s="21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0">
        <v>0</v>
      </c>
      <c r="Q112" s="10">
        <v>0</v>
      </c>
      <c r="R112" s="10">
        <v>0</v>
      </c>
      <c r="S112" s="10">
        <v>0</v>
      </c>
      <c r="T112" s="11"/>
      <c r="U112" s="10"/>
      <c r="V112" s="10"/>
      <c r="W112" s="1"/>
    </row>
    <row r="113" spans="1:23" ht="15" customHeight="1">
      <c r="A113" s="1"/>
      <c r="B113" s="5" t="s">
        <v>50</v>
      </c>
      <c r="C113" s="6" t="s">
        <v>40</v>
      </c>
      <c r="D113" s="6" t="s">
        <v>53</v>
      </c>
      <c r="E113" s="6" t="s">
        <v>59</v>
      </c>
      <c r="F113" s="6" t="s">
        <v>27</v>
      </c>
      <c r="G113" s="6" t="s">
        <v>27</v>
      </c>
      <c r="H113" s="7" t="s">
        <v>36</v>
      </c>
      <c r="I113" s="16">
        <f aca="true" t="shared" si="11" ref="I113:J116">+I121</f>
        <v>400966093</v>
      </c>
      <c r="J113" s="16">
        <f t="shared" si="11"/>
        <v>366034202</v>
      </c>
      <c r="K113" s="17">
        <v>0</v>
      </c>
      <c r="L113" s="18">
        <f>+L121</f>
        <v>0</v>
      </c>
      <c r="M113" s="18">
        <f>+I113+J113+K113+L113</f>
        <v>767000295</v>
      </c>
      <c r="N113" s="17">
        <v>0</v>
      </c>
      <c r="O113" s="16">
        <f>+O121</f>
        <v>0</v>
      </c>
      <c r="P113" s="10">
        <v>0</v>
      </c>
      <c r="Q113" s="10">
        <v>0</v>
      </c>
      <c r="R113" s="9">
        <f>+O113+P113+Q113</f>
        <v>0</v>
      </c>
      <c r="S113" s="9">
        <f>+M113+R113</f>
        <v>767000295</v>
      </c>
      <c r="T113" s="11">
        <f>+M113/S113*100</f>
        <v>100</v>
      </c>
      <c r="U113" s="10">
        <v>0</v>
      </c>
      <c r="V113" s="11">
        <f>+R113/S113*100</f>
        <v>0</v>
      </c>
      <c r="W113" s="1"/>
    </row>
    <row r="114" spans="1:23" ht="15" customHeight="1">
      <c r="A114" s="1"/>
      <c r="B114" s="5" t="s">
        <v>50</v>
      </c>
      <c r="C114" s="6" t="s">
        <v>40</v>
      </c>
      <c r="D114" s="6" t="s">
        <v>53</v>
      </c>
      <c r="E114" s="6" t="s">
        <v>59</v>
      </c>
      <c r="F114" s="6" t="s">
        <v>27</v>
      </c>
      <c r="G114" s="6" t="s">
        <v>27</v>
      </c>
      <c r="H114" s="7" t="s">
        <v>37</v>
      </c>
      <c r="I114" s="16">
        <f t="shared" si="11"/>
        <v>442331219.2</v>
      </c>
      <c r="J114" s="16">
        <f t="shared" si="11"/>
        <v>363388296</v>
      </c>
      <c r="K114" s="17">
        <v>0</v>
      </c>
      <c r="L114" s="18">
        <f>+L122</f>
        <v>24479.99</v>
      </c>
      <c r="M114" s="18">
        <f>+I114+J114+K114+L114</f>
        <v>805743995.19</v>
      </c>
      <c r="N114" s="17">
        <v>0</v>
      </c>
      <c r="O114" s="16">
        <f>+O122</f>
        <v>0</v>
      </c>
      <c r="P114" s="10">
        <v>0</v>
      </c>
      <c r="Q114" s="10">
        <v>0</v>
      </c>
      <c r="R114" s="9">
        <f>+O114+P114+Q114</f>
        <v>0</v>
      </c>
      <c r="S114" s="9">
        <f>+M114+R114</f>
        <v>805743995.19</v>
      </c>
      <c r="T114" s="11">
        <f>+M114/S114*100</f>
        <v>100</v>
      </c>
      <c r="U114" s="10">
        <v>0</v>
      </c>
      <c r="V114" s="11">
        <f>+R114/S114*100</f>
        <v>0</v>
      </c>
      <c r="W114" s="1"/>
    </row>
    <row r="115" spans="1:23" ht="15" customHeight="1">
      <c r="A115" s="1"/>
      <c r="B115" s="5" t="s">
        <v>50</v>
      </c>
      <c r="C115" s="6" t="s">
        <v>40</v>
      </c>
      <c r="D115" s="6" t="s">
        <v>53</v>
      </c>
      <c r="E115" s="6" t="s">
        <v>59</v>
      </c>
      <c r="F115" s="6" t="s">
        <v>27</v>
      </c>
      <c r="G115" s="6" t="s">
        <v>27</v>
      </c>
      <c r="H115" s="7" t="s">
        <v>38</v>
      </c>
      <c r="I115" s="16">
        <f t="shared" si="11"/>
        <v>449415891.9</v>
      </c>
      <c r="J115" s="16">
        <f t="shared" si="11"/>
        <v>410515003.09</v>
      </c>
      <c r="K115" s="17">
        <v>0</v>
      </c>
      <c r="L115" s="18">
        <f>+L123</f>
        <v>4016276.5</v>
      </c>
      <c r="M115" s="18">
        <f>+I115+J115+K115+L115</f>
        <v>863947171.49</v>
      </c>
      <c r="N115" s="17">
        <v>0</v>
      </c>
      <c r="O115" s="16">
        <f>+O123</f>
        <v>0</v>
      </c>
      <c r="P115" s="10">
        <v>0</v>
      </c>
      <c r="Q115" s="10">
        <v>0</v>
      </c>
      <c r="R115" s="9">
        <f>+O115+P115+Q115</f>
        <v>0</v>
      </c>
      <c r="S115" s="9">
        <f>+M115+R115</f>
        <v>863947171.49</v>
      </c>
      <c r="T115" s="11">
        <f>+M115/S115*100</f>
        <v>100</v>
      </c>
      <c r="U115" s="10">
        <v>0</v>
      </c>
      <c r="V115" s="11">
        <f>+R115/S115*100</f>
        <v>0</v>
      </c>
      <c r="W115" s="1"/>
    </row>
    <row r="116" spans="1:23" ht="15" customHeight="1">
      <c r="A116" s="1"/>
      <c r="B116" s="5" t="s">
        <v>50</v>
      </c>
      <c r="C116" s="6" t="s">
        <v>40</v>
      </c>
      <c r="D116" s="6" t="s">
        <v>53</v>
      </c>
      <c r="E116" s="6" t="s">
        <v>59</v>
      </c>
      <c r="F116" s="6" t="s">
        <v>27</v>
      </c>
      <c r="G116" s="6" t="s">
        <v>27</v>
      </c>
      <c r="H116" s="7" t="s">
        <v>39</v>
      </c>
      <c r="I116" s="8">
        <f t="shared" si="11"/>
        <v>441502071.12</v>
      </c>
      <c r="J116" s="8">
        <f t="shared" si="11"/>
        <v>354812852.85999995</v>
      </c>
      <c r="K116" s="10">
        <v>0</v>
      </c>
      <c r="L116" s="9">
        <f>+L124</f>
        <v>2224081.97</v>
      </c>
      <c r="M116" s="9">
        <f>+I116+J116+K116+L116</f>
        <v>798539005.95</v>
      </c>
      <c r="N116" s="10">
        <v>0</v>
      </c>
      <c r="O116" s="8">
        <f>+O124</f>
        <v>0</v>
      </c>
      <c r="P116" s="10">
        <v>0</v>
      </c>
      <c r="Q116" s="10">
        <v>0</v>
      </c>
      <c r="R116" s="9">
        <f>+O116+P116+Q116</f>
        <v>0</v>
      </c>
      <c r="S116" s="9">
        <f>+M116+R116</f>
        <v>798539005.95</v>
      </c>
      <c r="T116" s="11">
        <f>+M116/S116*100</f>
        <v>100</v>
      </c>
      <c r="U116" s="10">
        <v>0</v>
      </c>
      <c r="V116" s="11">
        <f>+R116/S116*100</f>
        <v>0</v>
      </c>
      <c r="W116" s="1"/>
    </row>
    <row r="117" spans="1:23" ht="15" customHeight="1">
      <c r="A117" s="1"/>
      <c r="B117" s="5" t="s">
        <v>50</v>
      </c>
      <c r="C117" s="6" t="s">
        <v>40</v>
      </c>
      <c r="D117" s="6" t="s">
        <v>53</v>
      </c>
      <c r="E117" s="6" t="s">
        <v>59</v>
      </c>
      <c r="F117" s="6" t="s">
        <v>27</v>
      </c>
      <c r="G117" s="6" t="s">
        <v>27</v>
      </c>
      <c r="H117" s="7" t="s">
        <v>32</v>
      </c>
      <c r="I117" s="12">
        <f>+I116/I113</f>
        <v>1.101095775497406</v>
      </c>
      <c r="J117" s="11">
        <f>+J116/J113</f>
        <v>0.969343440917032</v>
      </c>
      <c r="K117" s="10">
        <v>0</v>
      </c>
      <c r="L117" s="11" t="e">
        <f>+L116/L113</f>
        <v>#DIV/0!</v>
      </c>
      <c r="M117" s="11">
        <f>+M116/M113</f>
        <v>1.04111955517566</v>
      </c>
      <c r="N117" s="10">
        <v>0</v>
      </c>
      <c r="O117" s="11" t="e">
        <f>+O116/O113</f>
        <v>#DIV/0!</v>
      </c>
      <c r="P117" s="10">
        <v>0</v>
      </c>
      <c r="Q117" s="10">
        <v>0</v>
      </c>
      <c r="R117" s="12" t="e">
        <f>+R116/R113</f>
        <v>#DIV/0!</v>
      </c>
      <c r="S117" s="12">
        <f>+S116/S113</f>
        <v>1.04111955517566</v>
      </c>
      <c r="T117" s="11"/>
      <c r="U117" s="10"/>
      <c r="V117" s="11"/>
      <c r="W117" s="1"/>
    </row>
    <row r="118" spans="1:23" ht="15" customHeight="1">
      <c r="A118" s="1"/>
      <c r="B118" s="5" t="s">
        <v>50</v>
      </c>
      <c r="C118" s="6" t="s">
        <v>40</v>
      </c>
      <c r="D118" s="6" t="s">
        <v>53</v>
      </c>
      <c r="E118" s="6" t="s">
        <v>59</v>
      </c>
      <c r="F118" s="6" t="s">
        <v>27</v>
      </c>
      <c r="G118" s="6" t="s">
        <v>27</v>
      </c>
      <c r="H118" s="7" t="s">
        <v>33</v>
      </c>
      <c r="I118" s="12">
        <f>+I116/I114</f>
        <v>0.9981255040476239</v>
      </c>
      <c r="J118" s="11">
        <f>+J116/J114</f>
        <v>0.9764014327528038</v>
      </c>
      <c r="K118" s="10">
        <v>0</v>
      </c>
      <c r="L118" s="11">
        <f>+L116/L114</f>
        <v>90.8530587635044</v>
      </c>
      <c r="M118" s="11">
        <f>+M116/M114</f>
        <v>0.991057967191799</v>
      </c>
      <c r="N118" s="10">
        <v>0</v>
      </c>
      <c r="O118" s="11">
        <f>+O116-O114</f>
        <v>0</v>
      </c>
      <c r="P118" s="10">
        <v>0</v>
      </c>
      <c r="Q118" s="10">
        <v>0</v>
      </c>
      <c r="R118" s="12" t="e">
        <f>+R116/R114</f>
        <v>#DIV/0!</v>
      </c>
      <c r="S118" s="12">
        <f>+S116/S114</f>
        <v>0.991057967191799</v>
      </c>
      <c r="T118" s="11"/>
      <c r="U118" s="10"/>
      <c r="V118" s="11"/>
      <c r="W118" s="1"/>
    </row>
    <row r="119" spans="1:23" ht="15" customHeight="1">
      <c r="A119" s="1"/>
      <c r="B119" s="5" t="s">
        <v>27</v>
      </c>
      <c r="C119" s="6" t="s">
        <v>27</v>
      </c>
      <c r="D119" s="6" t="s">
        <v>27</v>
      </c>
      <c r="E119" s="6" t="s">
        <v>27</v>
      </c>
      <c r="F119" s="6" t="s">
        <v>27</v>
      </c>
      <c r="G119" s="6" t="s">
        <v>27</v>
      </c>
      <c r="H119" s="1"/>
      <c r="I119" s="12"/>
      <c r="J119" s="11"/>
      <c r="K119" s="10"/>
      <c r="L119" s="11"/>
      <c r="M119" s="11"/>
      <c r="N119" s="10"/>
      <c r="O119" s="11"/>
      <c r="P119" s="10"/>
      <c r="Q119" s="10"/>
      <c r="R119" s="11"/>
      <c r="S119" s="11"/>
      <c r="T119" s="11"/>
      <c r="U119" s="10"/>
      <c r="V119" s="11"/>
      <c r="W119" s="1"/>
    </row>
    <row r="120" spans="1:23" ht="18" customHeight="1">
      <c r="A120" s="1"/>
      <c r="B120" s="5" t="s">
        <v>50</v>
      </c>
      <c r="C120" s="6" t="s">
        <v>40</v>
      </c>
      <c r="D120" s="6" t="s">
        <v>53</v>
      </c>
      <c r="E120" s="6" t="s">
        <v>59</v>
      </c>
      <c r="F120" s="6" t="s">
        <v>61</v>
      </c>
      <c r="G120" s="6" t="s">
        <v>27</v>
      </c>
      <c r="H120" s="7" t="s">
        <v>62</v>
      </c>
      <c r="I120" s="13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1"/>
      <c r="U120" s="10"/>
      <c r="V120" s="11"/>
      <c r="W120" s="1"/>
    </row>
    <row r="121" spans="1:23" ht="15" customHeight="1">
      <c r="A121" s="1"/>
      <c r="B121" s="5" t="s">
        <v>50</v>
      </c>
      <c r="C121" s="6" t="s">
        <v>40</v>
      </c>
      <c r="D121" s="6" t="s">
        <v>53</v>
      </c>
      <c r="E121" s="6" t="s">
        <v>59</v>
      </c>
      <c r="F121" s="6" t="s">
        <v>61</v>
      </c>
      <c r="G121" s="6" t="s">
        <v>27</v>
      </c>
      <c r="H121" s="7" t="s">
        <v>36</v>
      </c>
      <c r="I121" s="8">
        <f aca="true" t="shared" si="12" ref="I121:J124">+I129</f>
        <v>400966093</v>
      </c>
      <c r="J121" s="8">
        <f t="shared" si="12"/>
        <v>366034202</v>
      </c>
      <c r="K121" s="10">
        <v>0</v>
      </c>
      <c r="L121" s="9">
        <f>+L129</f>
        <v>0</v>
      </c>
      <c r="M121" s="9">
        <f>+I121+J121+K121+L121</f>
        <v>767000295</v>
      </c>
      <c r="N121" s="10">
        <v>0</v>
      </c>
      <c r="O121" s="9">
        <f>+O129</f>
        <v>0</v>
      </c>
      <c r="P121" s="10">
        <v>0</v>
      </c>
      <c r="Q121" s="10">
        <v>0</v>
      </c>
      <c r="R121" s="9">
        <f>+O121+P121+Q121</f>
        <v>0</v>
      </c>
      <c r="S121" s="9">
        <f>+M121+R121</f>
        <v>767000295</v>
      </c>
      <c r="T121" s="11">
        <f>+M121/S121*100</f>
        <v>100</v>
      </c>
      <c r="U121" s="10">
        <v>0</v>
      </c>
      <c r="V121" s="11">
        <f>+R121/S121*100</f>
        <v>0</v>
      </c>
      <c r="W121" s="1"/>
    </row>
    <row r="122" spans="1:23" ht="15" customHeight="1">
      <c r="A122" s="1"/>
      <c r="B122" s="5" t="s">
        <v>50</v>
      </c>
      <c r="C122" s="6" t="s">
        <v>40</v>
      </c>
      <c r="D122" s="6" t="s">
        <v>53</v>
      </c>
      <c r="E122" s="6" t="s">
        <v>59</v>
      </c>
      <c r="F122" s="6" t="s">
        <v>61</v>
      </c>
      <c r="G122" s="6" t="s">
        <v>27</v>
      </c>
      <c r="H122" s="7" t="s">
        <v>37</v>
      </c>
      <c r="I122" s="8">
        <f t="shared" si="12"/>
        <v>442331219.2</v>
      </c>
      <c r="J122" s="8">
        <f t="shared" si="12"/>
        <v>363388296</v>
      </c>
      <c r="K122" s="10">
        <v>0</v>
      </c>
      <c r="L122" s="9">
        <f>+L130</f>
        <v>24479.99</v>
      </c>
      <c r="M122" s="9">
        <f>+I122+J122+K122+L122</f>
        <v>805743995.19</v>
      </c>
      <c r="N122" s="10">
        <v>0</v>
      </c>
      <c r="O122" s="9">
        <f>+O130</f>
        <v>0</v>
      </c>
      <c r="P122" s="10">
        <v>0</v>
      </c>
      <c r="Q122" s="10">
        <v>0</v>
      </c>
      <c r="R122" s="9">
        <f>+O122+P122+Q122</f>
        <v>0</v>
      </c>
      <c r="S122" s="9">
        <f>+M122+R122</f>
        <v>805743995.19</v>
      </c>
      <c r="T122" s="11">
        <f>+M122/S122*100</f>
        <v>100</v>
      </c>
      <c r="U122" s="10">
        <v>0</v>
      </c>
      <c r="V122" s="11">
        <f>+R122/S122*100</f>
        <v>0</v>
      </c>
      <c r="W122" s="1"/>
    </row>
    <row r="123" spans="1:23" ht="15" customHeight="1">
      <c r="A123" s="1"/>
      <c r="B123" s="5" t="s">
        <v>50</v>
      </c>
      <c r="C123" s="6" t="s">
        <v>40</v>
      </c>
      <c r="D123" s="6" t="s">
        <v>53</v>
      </c>
      <c r="E123" s="6" t="s">
        <v>59</v>
      </c>
      <c r="F123" s="6" t="s">
        <v>61</v>
      </c>
      <c r="G123" s="6" t="s">
        <v>27</v>
      </c>
      <c r="H123" s="7" t="s">
        <v>38</v>
      </c>
      <c r="I123" s="8">
        <f t="shared" si="12"/>
        <v>449415891.9</v>
      </c>
      <c r="J123" s="8">
        <f t="shared" si="12"/>
        <v>410515003.09</v>
      </c>
      <c r="K123" s="10">
        <v>0</v>
      </c>
      <c r="L123" s="9">
        <f>+L131</f>
        <v>4016276.5</v>
      </c>
      <c r="M123" s="9">
        <f>+I123+J123+K123+L123</f>
        <v>863947171.49</v>
      </c>
      <c r="N123" s="10">
        <v>0</v>
      </c>
      <c r="O123" s="9">
        <f>+O131</f>
        <v>0</v>
      </c>
      <c r="P123" s="10">
        <v>0</v>
      </c>
      <c r="Q123" s="10">
        <v>0</v>
      </c>
      <c r="R123" s="9">
        <f>+O123+P123+Q123</f>
        <v>0</v>
      </c>
      <c r="S123" s="9">
        <f>+M123+R123</f>
        <v>863947171.49</v>
      </c>
      <c r="T123" s="11">
        <f>+M123/S123*100</f>
        <v>100</v>
      </c>
      <c r="U123" s="10">
        <v>0</v>
      </c>
      <c r="V123" s="11">
        <f>+R123/S123*100</f>
        <v>0</v>
      </c>
      <c r="W123" s="1"/>
    </row>
    <row r="124" spans="1:23" ht="15" customHeight="1">
      <c r="A124" s="1"/>
      <c r="B124" s="5" t="s">
        <v>50</v>
      </c>
      <c r="C124" s="6" t="s">
        <v>40</v>
      </c>
      <c r="D124" s="6" t="s">
        <v>53</v>
      </c>
      <c r="E124" s="6" t="s">
        <v>59</v>
      </c>
      <c r="F124" s="6" t="s">
        <v>61</v>
      </c>
      <c r="G124" s="6" t="s">
        <v>27</v>
      </c>
      <c r="H124" s="7" t="s">
        <v>39</v>
      </c>
      <c r="I124" s="8">
        <f t="shared" si="12"/>
        <v>441502071.12</v>
      </c>
      <c r="J124" s="8">
        <f t="shared" si="12"/>
        <v>354812852.85999995</v>
      </c>
      <c r="K124" s="10">
        <v>0</v>
      </c>
      <c r="L124" s="9">
        <f>+L132</f>
        <v>2224081.97</v>
      </c>
      <c r="M124" s="9">
        <f>+I124+J124+K124+L124</f>
        <v>798539005.95</v>
      </c>
      <c r="N124" s="10">
        <v>0</v>
      </c>
      <c r="O124" s="9">
        <f>+O132</f>
        <v>0</v>
      </c>
      <c r="P124" s="10">
        <v>0</v>
      </c>
      <c r="Q124" s="10">
        <v>0</v>
      </c>
      <c r="R124" s="9">
        <f>+O124+P124+Q124</f>
        <v>0</v>
      </c>
      <c r="S124" s="9">
        <f>+M124+R124</f>
        <v>798539005.95</v>
      </c>
      <c r="T124" s="11">
        <f>+M124/S124*100</f>
        <v>100</v>
      </c>
      <c r="U124" s="10">
        <v>0</v>
      </c>
      <c r="V124" s="11">
        <f>+R124/S124*100</f>
        <v>0</v>
      </c>
      <c r="W124" s="1"/>
    </row>
    <row r="125" spans="1:23" ht="15" customHeight="1">
      <c r="A125" s="1"/>
      <c r="B125" s="5" t="s">
        <v>50</v>
      </c>
      <c r="C125" s="6" t="s">
        <v>40</v>
      </c>
      <c r="D125" s="6" t="s">
        <v>53</v>
      </c>
      <c r="E125" s="6" t="s">
        <v>59</v>
      </c>
      <c r="F125" s="6" t="s">
        <v>61</v>
      </c>
      <c r="G125" s="6" t="s">
        <v>27</v>
      </c>
      <c r="H125" s="7" t="s">
        <v>32</v>
      </c>
      <c r="I125" s="12">
        <f>+I124/I121</f>
        <v>1.101095775497406</v>
      </c>
      <c r="J125" s="11">
        <f>+J124/J121</f>
        <v>0.969343440917032</v>
      </c>
      <c r="K125" s="10">
        <v>0</v>
      </c>
      <c r="L125" s="11" t="e">
        <f>+L124/L121</f>
        <v>#DIV/0!</v>
      </c>
      <c r="M125" s="11">
        <f>+M124/M121</f>
        <v>1.04111955517566</v>
      </c>
      <c r="N125" s="10">
        <v>0</v>
      </c>
      <c r="O125" s="11" t="e">
        <f>+O124/O121</f>
        <v>#DIV/0!</v>
      </c>
      <c r="P125" s="10">
        <v>0</v>
      </c>
      <c r="Q125" s="10">
        <v>0</v>
      </c>
      <c r="R125" s="12" t="e">
        <f>+R124/R121</f>
        <v>#DIV/0!</v>
      </c>
      <c r="S125" s="12">
        <f>+S124/S121</f>
        <v>1.04111955517566</v>
      </c>
      <c r="T125" s="11"/>
      <c r="U125" s="10"/>
      <c r="V125" s="11"/>
      <c r="W125" s="1"/>
    </row>
    <row r="126" spans="1:23" ht="15" customHeight="1">
      <c r="A126" s="1"/>
      <c r="B126" s="5" t="s">
        <v>50</v>
      </c>
      <c r="C126" s="6" t="s">
        <v>40</v>
      </c>
      <c r="D126" s="6" t="s">
        <v>53</v>
      </c>
      <c r="E126" s="6" t="s">
        <v>59</v>
      </c>
      <c r="F126" s="6" t="s">
        <v>61</v>
      </c>
      <c r="G126" s="6" t="s">
        <v>27</v>
      </c>
      <c r="H126" s="7" t="s">
        <v>33</v>
      </c>
      <c r="I126" s="12">
        <f>+I124/I122</f>
        <v>0.9981255040476239</v>
      </c>
      <c r="J126" s="11">
        <f>+J124/J122</f>
        <v>0.9764014327528038</v>
      </c>
      <c r="K126" s="10">
        <v>0</v>
      </c>
      <c r="L126" s="11">
        <f>+L124/L122</f>
        <v>90.8530587635044</v>
      </c>
      <c r="M126" s="11">
        <f>+M124/M122</f>
        <v>0.991057967191799</v>
      </c>
      <c r="N126" s="10">
        <v>0</v>
      </c>
      <c r="O126" s="11">
        <f>+O124-O122</f>
        <v>0</v>
      </c>
      <c r="P126" s="10">
        <v>0</v>
      </c>
      <c r="Q126" s="10">
        <v>0</v>
      </c>
      <c r="R126" s="12" t="e">
        <f>+R124/R122</f>
        <v>#DIV/0!</v>
      </c>
      <c r="S126" s="12">
        <f>+S124/S122</f>
        <v>0.991057967191799</v>
      </c>
      <c r="T126" s="11"/>
      <c r="U126" s="10"/>
      <c r="V126" s="11"/>
      <c r="W126" s="1"/>
    </row>
    <row r="127" spans="1:23" ht="15" customHeight="1">
      <c r="A127" s="1"/>
      <c r="B127" s="5" t="s">
        <v>27</v>
      </c>
      <c r="C127" s="6" t="s">
        <v>27</v>
      </c>
      <c r="D127" s="6" t="s">
        <v>27</v>
      </c>
      <c r="E127" s="6" t="s">
        <v>27</v>
      </c>
      <c r="F127" s="6" t="s">
        <v>27</v>
      </c>
      <c r="G127" s="6" t="s">
        <v>27</v>
      </c>
      <c r="H127" s="1"/>
      <c r="I127" s="12"/>
      <c r="J127" s="11"/>
      <c r="K127" s="10"/>
      <c r="L127" s="11"/>
      <c r="M127" s="11"/>
      <c r="N127" s="10"/>
      <c r="O127" s="11"/>
      <c r="P127" s="10"/>
      <c r="Q127" s="10"/>
      <c r="R127" s="11"/>
      <c r="S127" s="11"/>
      <c r="T127" s="11"/>
      <c r="U127" s="10"/>
      <c r="V127" s="11"/>
      <c r="W127" s="1"/>
    </row>
    <row r="128" spans="1:23" ht="18" customHeight="1">
      <c r="A128" s="1"/>
      <c r="B128" s="5" t="s">
        <v>50</v>
      </c>
      <c r="C128" s="6" t="s">
        <v>40</v>
      </c>
      <c r="D128" s="6" t="s">
        <v>53</v>
      </c>
      <c r="E128" s="6" t="s">
        <v>59</v>
      </c>
      <c r="F128" s="35" t="s">
        <v>61</v>
      </c>
      <c r="G128" s="35" t="s">
        <v>48</v>
      </c>
      <c r="H128" s="36" t="s">
        <v>49</v>
      </c>
      <c r="I128" s="21">
        <v>0</v>
      </c>
      <c r="J128" s="17">
        <v>0</v>
      </c>
      <c r="K128" s="17">
        <v>0</v>
      </c>
      <c r="L128" s="17">
        <v>0</v>
      </c>
      <c r="M128" s="17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1"/>
      <c r="U128" s="10"/>
      <c r="V128" s="11"/>
      <c r="W128" s="1"/>
    </row>
    <row r="129" spans="1:23" ht="15" customHeight="1">
      <c r="A129" s="1"/>
      <c r="B129" s="5" t="s">
        <v>50</v>
      </c>
      <c r="C129" s="6" t="s">
        <v>40</v>
      </c>
      <c r="D129" s="6" t="s">
        <v>53</v>
      </c>
      <c r="E129" s="6" t="s">
        <v>59</v>
      </c>
      <c r="F129" s="35" t="s">
        <v>61</v>
      </c>
      <c r="G129" s="35" t="s">
        <v>48</v>
      </c>
      <c r="H129" s="36" t="s">
        <v>36</v>
      </c>
      <c r="I129" s="16">
        <v>400966093</v>
      </c>
      <c r="J129" s="18">
        <f>356505887-L129+9528315</f>
        <v>366034202</v>
      </c>
      <c r="K129" s="17">
        <v>0</v>
      </c>
      <c r="L129" s="18">
        <v>0</v>
      </c>
      <c r="M129" s="18">
        <f>+I129+J129+K129+L129</f>
        <v>767000295</v>
      </c>
      <c r="N129" s="17">
        <v>0</v>
      </c>
      <c r="O129" s="9">
        <f>+O137</f>
        <v>0</v>
      </c>
      <c r="P129" s="10">
        <v>0</v>
      </c>
      <c r="Q129" s="10">
        <v>0</v>
      </c>
      <c r="R129" s="9">
        <f>+O129+P129+Q129</f>
        <v>0</v>
      </c>
      <c r="S129" s="9">
        <f>+M129+R129</f>
        <v>767000295</v>
      </c>
      <c r="T129" s="11">
        <f>+M129/S129*100</f>
        <v>100</v>
      </c>
      <c r="U129" s="10">
        <v>0</v>
      </c>
      <c r="V129" s="11">
        <f>+R129/S129*100</f>
        <v>0</v>
      </c>
      <c r="W129" s="1"/>
    </row>
    <row r="130" spans="1:23" ht="15" customHeight="1">
      <c r="A130" s="1"/>
      <c r="B130" s="5" t="s">
        <v>50</v>
      </c>
      <c r="C130" s="6" t="s">
        <v>40</v>
      </c>
      <c r="D130" s="6" t="s">
        <v>53</v>
      </c>
      <c r="E130" s="6" t="s">
        <v>59</v>
      </c>
      <c r="F130" s="35" t="s">
        <v>61</v>
      </c>
      <c r="G130" s="35" t="s">
        <v>48</v>
      </c>
      <c r="H130" s="36" t="s">
        <v>37</v>
      </c>
      <c r="I130" s="16">
        <v>442331219.2</v>
      </c>
      <c r="J130" s="18">
        <f>353884460.99-L130+9528315</f>
        <v>363388296</v>
      </c>
      <c r="K130" s="17">
        <v>0</v>
      </c>
      <c r="L130" s="18">
        <v>24479.99</v>
      </c>
      <c r="M130" s="18">
        <f>+I130+J130+K130+L130</f>
        <v>805743995.19</v>
      </c>
      <c r="N130" s="17">
        <v>0</v>
      </c>
      <c r="O130" s="9">
        <f>+O138</f>
        <v>0</v>
      </c>
      <c r="P130" s="10">
        <v>0</v>
      </c>
      <c r="Q130" s="10">
        <v>0</v>
      </c>
      <c r="R130" s="9">
        <f>+O130+P130+Q130</f>
        <v>0</v>
      </c>
      <c r="S130" s="9">
        <f>+M130+R130</f>
        <v>805743995.19</v>
      </c>
      <c r="T130" s="11">
        <f>+M130/S130*100</f>
        <v>100</v>
      </c>
      <c r="U130" s="10">
        <v>0</v>
      </c>
      <c r="V130" s="11">
        <f>+R130/S130*100</f>
        <v>0</v>
      </c>
      <c r="W130" s="1"/>
    </row>
    <row r="131" spans="1:23" ht="15" customHeight="1">
      <c r="A131" s="1"/>
      <c r="B131" s="5" t="s">
        <v>50</v>
      </c>
      <c r="C131" s="6" t="s">
        <v>40</v>
      </c>
      <c r="D131" s="6" t="s">
        <v>53</v>
      </c>
      <c r="E131" s="6" t="s">
        <v>59</v>
      </c>
      <c r="F131" s="35" t="s">
        <v>61</v>
      </c>
      <c r="G131" s="35" t="s">
        <v>48</v>
      </c>
      <c r="H131" s="36" t="s">
        <v>38</v>
      </c>
      <c r="I131" s="16">
        <v>449415891.9</v>
      </c>
      <c r="J131" s="18">
        <v>410515003.09</v>
      </c>
      <c r="K131" s="17">
        <v>0</v>
      </c>
      <c r="L131" s="18">
        <v>4016276.5</v>
      </c>
      <c r="M131" s="18">
        <f>+I131+J131+K131+L131</f>
        <v>863947171.49</v>
      </c>
      <c r="N131" s="17">
        <v>0</v>
      </c>
      <c r="O131" s="9">
        <f>+O139</f>
        <v>0</v>
      </c>
      <c r="P131" s="10">
        <v>0</v>
      </c>
      <c r="Q131" s="10">
        <v>0</v>
      </c>
      <c r="R131" s="9">
        <f>+O131+P131+Q131</f>
        <v>0</v>
      </c>
      <c r="S131" s="9">
        <f>+M131+R131</f>
        <v>863947171.49</v>
      </c>
      <c r="T131" s="11">
        <f>+M131/S131*100</f>
        <v>100</v>
      </c>
      <c r="U131" s="10">
        <v>0</v>
      </c>
      <c r="V131" s="11">
        <f>+R131/S131*100</f>
        <v>0</v>
      </c>
      <c r="W131" s="1"/>
    </row>
    <row r="132" spans="1:23" ht="15" customHeight="1">
      <c r="A132" s="1"/>
      <c r="B132" s="5" t="s">
        <v>50</v>
      </c>
      <c r="C132" s="6" t="s">
        <v>40</v>
      </c>
      <c r="D132" s="6" t="s">
        <v>53</v>
      </c>
      <c r="E132" s="6" t="s">
        <v>59</v>
      </c>
      <c r="F132" s="35" t="s">
        <v>61</v>
      </c>
      <c r="G132" s="35" t="s">
        <v>48</v>
      </c>
      <c r="H132" s="36" t="s">
        <v>39</v>
      </c>
      <c r="I132" s="16">
        <v>441502071.12</v>
      </c>
      <c r="J132" s="18">
        <v>354812852.85999995</v>
      </c>
      <c r="K132" s="17">
        <v>0</v>
      </c>
      <c r="L132" s="18">
        <v>2224081.97</v>
      </c>
      <c r="M132" s="18">
        <f>+I132+J132+K132+L132</f>
        <v>798539005.95</v>
      </c>
      <c r="N132" s="17">
        <v>0</v>
      </c>
      <c r="O132" s="9">
        <f>+O140</f>
        <v>0</v>
      </c>
      <c r="P132" s="10">
        <v>0</v>
      </c>
      <c r="Q132" s="10">
        <v>0</v>
      </c>
      <c r="R132" s="9">
        <f>+O132+P132+Q132</f>
        <v>0</v>
      </c>
      <c r="S132" s="9">
        <f>+M132+R132</f>
        <v>798539005.95</v>
      </c>
      <c r="T132" s="11">
        <f>+M132/S132*100</f>
        <v>100</v>
      </c>
      <c r="U132" s="10">
        <v>0</v>
      </c>
      <c r="V132" s="11">
        <f>+R132/S132*100</f>
        <v>0</v>
      </c>
      <c r="W132" s="1"/>
    </row>
    <row r="133" spans="1:23" ht="15" customHeight="1">
      <c r="A133" s="1"/>
      <c r="B133" s="5" t="s">
        <v>50</v>
      </c>
      <c r="C133" s="6" t="s">
        <v>40</v>
      </c>
      <c r="D133" s="6" t="s">
        <v>53</v>
      </c>
      <c r="E133" s="6" t="s">
        <v>59</v>
      </c>
      <c r="F133" s="35" t="s">
        <v>61</v>
      </c>
      <c r="G133" s="35" t="s">
        <v>48</v>
      </c>
      <c r="H133" s="36" t="s">
        <v>32</v>
      </c>
      <c r="I133" s="19">
        <f>+I132/I129</f>
        <v>1.101095775497406</v>
      </c>
      <c r="J133" s="20">
        <f>+J132/J129</f>
        <v>0.969343440917032</v>
      </c>
      <c r="K133" s="17">
        <v>0</v>
      </c>
      <c r="L133" s="20" t="e">
        <f>+L132/L129</f>
        <v>#DIV/0!</v>
      </c>
      <c r="M133" s="20">
        <f>+M132/M129</f>
        <v>1.04111955517566</v>
      </c>
      <c r="N133" s="17">
        <v>0</v>
      </c>
      <c r="O133" s="11" t="e">
        <f>+O132/O129</f>
        <v>#DIV/0!</v>
      </c>
      <c r="P133" s="10">
        <v>0</v>
      </c>
      <c r="Q133" s="10">
        <v>0</v>
      </c>
      <c r="R133" s="12" t="e">
        <f>+R132/R129</f>
        <v>#DIV/0!</v>
      </c>
      <c r="S133" s="12">
        <f>+S132/S129</f>
        <v>1.04111955517566</v>
      </c>
      <c r="T133" s="11"/>
      <c r="U133" s="10"/>
      <c r="V133" s="11"/>
      <c r="W133" s="1"/>
    </row>
    <row r="134" spans="1:23" ht="15" customHeight="1">
      <c r="A134" s="1"/>
      <c r="B134" s="5" t="s">
        <v>50</v>
      </c>
      <c r="C134" s="6" t="s">
        <v>40</v>
      </c>
      <c r="D134" s="6" t="s">
        <v>53</v>
      </c>
      <c r="E134" s="6" t="s">
        <v>59</v>
      </c>
      <c r="F134" s="35" t="s">
        <v>61</v>
      </c>
      <c r="G134" s="35" t="s">
        <v>48</v>
      </c>
      <c r="H134" s="36" t="s">
        <v>33</v>
      </c>
      <c r="I134" s="19">
        <f>+I132/I130</f>
        <v>0.9981255040476239</v>
      </c>
      <c r="J134" s="20">
        <f>+J132/J130</f>
        <v>0.9764014327528038</v>
      </c>
      <c r="K134" s="17">
        <v>0</v>
      </c>
      <c r="L134" s="20">
        <f>+L132/L130</f>
        <v>90.8530587635044</v>
      </c>
      <c r="M134" s="20">
        <f>+M132/M130</f>
        <v>0.991057967191799</v>
      </c>
      <c r="N134" s="17">
        <v>0</v>
      </c>
      <c r="O134" s="11">
        <f>+O132-O130</f>
        <v>0</v>
      </c>
      <c r="P134" s="10">
        <v>0</v>
      </c>
      <c r="Q134" s="10">
        <v>0</v>
      </c>
      <c r="R134" s="12" t="e">
        <f>+R132/R130</f>
        <v>#DIV/0!</v>
      </c>
      <c r="S134" s="12">
        <f>+S132/S130</f>
        <v>0.991057967191799</v>
      </c>
      <c r="T134" s="11"/>
      <c r="U134" s="10"/>
      <c r="V134" s="11"/>
      <c r="W134" s="1"/>
    </row>
    <row r="135" spans="1:23" ht="15" customHeight="1">
      <c r="A135" s="1"/>
      <c r="B135" s="5" t="s">
        <v>27</v>
      </c>
      <c r="C135" s="6" t="s">
        <v>27</v>
      </c>
      <c r="D135" s="6" t="s">
        <v>27</v>
      </c>
      <c r="E135" s="6" t="s">
        <v>27</v>
      </c>
      <c r="F135" s="6" t="s">
        <v>27</v>
      </c>
      <c r="G135" s="6" t="s">
        <v>27</v>
      </c>
      <c r="H135" s="1"/>
      <c r="I135" s="19"/>
      <c r="J135" s="20"/>
      <c r="K135" s="17"/>
      <c r="L135" s="20"/>
      <c r="M135" s="20"/>
      <c r="N135" s="17"/>
      <c r="O135" s="11"/>
      <c r="P135" s="10"/>
      <c r="Q135" s="10"/>
      <c r="R135" s="11"/>
      <c r="S135" s="11"/>
      <c r="T135" s="11"/>
      <c r="U135" s="10"/>
      <c r="V135" s="11"/>
      <c r="W135" s="1"/>
    </row>
    <row r="136" spans="1:23" ht="18" customHeight="1">
      <c r="A136" s="1"/>
      <c r="B136" s="5" t="s">
        <v>50</v>
      </c>
      <c r="C136" s="6" t="s">
        <v>40</v>
      </c>
      <c r="D136" s="6" t="s">
        <v>63</v>
      </c>
      <c r="E136" s="6" t="s">
        <v>27</v>
      </c>
      <c r="F136" s="6" t="s">
        <v>27</v>
      </c>
      <c r="G136" s="6" t="s">
        <v>27</v>
      </c>
      <c r="H136" s="7" t="s">
        <v>64</v>
      </c>
      <c r="I136" s="21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1"/>
      <c r="U136" s="10"/>
      <c r="V136" s="11"/>
      <c r="W136" s="1"/>
    </row>
    <row r="137" spans="1:23" ht="15" customHeight="1">
      <c r="A137" s="1"/>
      <c r="B137" s="5" t="s">
        <v>50</v>
      </c>
      <c r="C137" s="6" t="s">
        <v>40</v>
      </c>
      <c r="D137" s="6" t="s">
        <v>63</v>
      </c>
      <c r="E137" s="6" t="s">
        <v>27</v>
      </c>
      <c r="F137" s="6" t="s">
        <v>27</v>
      </c>
      <c r="G137" s="6" t="s">
        <v>27</v>
      </c>
      <c r="H137" s="7" t="s">
        <v>36</v>
      </c>
      <c r="I137" s="16">
        <f aca="true" t="shared" si="13" ref="I137:J140">+I145</f>
        <v>30650135</v>
      </c>
      <c r="J137" s="16">
        <f t="shared" si="13"/>
        <v>3485720</v>
      </c>
      <c r="K137" s="17">
        <v>0</v>
      </c>
      <c r="L137" s="17">
        <v>0</v>
      </c>
      <c r="M137" s="18">
        <f>+I137+J137+K137+L137</f>
        <v>34135855</v>
      </c>
      <c r="N137" s="17">
        <v>0</v>
      </c>
      <c r="O137" s="9">
        <f>+O169</f>
        <v>0</v>
      </c>
      <c r="P137" s="10">
        <v>0</v>
      </c>
      <c r="Q137" s="10">
        <v>0</v>
      </c>
      <c r="R137" s="9">
        <f>+O137+P137+Q137</f>
        <v>0</v>
      </c>
      <c r="S137" s="9">
        <f>+M137+R137</f>
        <v>34135855</v>
      </c>
      <c r="T137" s="11">
        <f>+M137/S137*100</f>
        <v>100</v>
      </c>
      <c r="U137" s="10">
        <v>0</v>
      </c>
      <c r="V137" s="11">
        <f>+R137/S137*100</f>
        <v>0</v>
      </c>
      <c r="W137" s="1"/>
    </row>
    <row r="138" spans="1:23" ht="15" customHeight="1">
      <c r="A138" s="1"/>
      <c r="B138" s="5" t="s">
        <v>50</v>
      </c>
      <c r="C138" s="6" t="s">
        <v>40</v>
      </c>
      <c r="D138" s="6" t="s">
        <v>63</v>
      </c>
      <c r="E138" s="6" t="s">
        <v>27</v>
      </c>
      <c r="F138" s="6" t="s">
        <v>27</v>
      </c>
      <c r="G138" s="6" t="s">
        <v>27</v>
      </c>
      <c r="H138" s="7" t="s">
        <v>37</v>
      </c>
      <c r="I138" s="16">
        <f t="shared" si="13"/>
        <v>38095134.37</v>
      </c>
      <c r="J138" s="16">
        <f t="shared" si="13"/>
        <v>3443320</v>
      </c>
      <c r="K138" s="17">
        <v>0</v>
      </c>
      <c r="L138" s="17">
        <v>0</v>
      </c>
      <c r="M138" s="18">
        <f>+I138+J138+K138+L138</f>
        <v>41538454.37</v>
      </c>
      <c r="N138" s="17">
        <v>0</v>
      </c>
      <c r="O138" s="9">
        <f>+O170</f>
        <v>0</v>
      </c>
      <c r="P138" s="10">
        <v>0</v>
      </c>
      <c r="Q138" s="10">
        <v>0</v>
      </c>
      <c r="R138" s="9">
        <f>+O138+P138+Q138</f>
        <v>0</v>
      </c>
      <c r="S138" s="9">
        <f>+M138+R138</f>
        <v>41538454.37</v>
      </c>
      <c r="T138" s="11">
        <f>+M138/S138*100</f>
        <v>100</v>
      </c>
      <c r="U138" s="10">
        <v>0</v>
      </c>
      <c r="V138" s="11">
        <f>+R138/S138*100</f>
        <v>0</v>
      </c>
      <c r="W138" s="1"/>
    </row>
    <row r="139" spans="1:23" ht="15" customHeight="1">
      <c r="A139" s="1"/>
      <c r="B139" s="5" t="s">
        <v>50</v>
      </c>
      <c r="C139" s="6" t="s">
        <v>40</v>
      </c>
      <c r="D139" s="6" t="s">
        <v>63</v>
      </c>
      <c r="E139" s="6" t="s">
        <v>27</v>
      </c>
      <c r="F139" s="6" t="s">
        <v>27</v>
      </c>
      <c r="G139" s="6" t="s">
        <v>27</v>
      </c>
      <c r="H139" s="7" t="s">
        <v>38</v>
      </c>
      <c r="I139" s="8">
        <f t="shared" si="13"/>
        <v>38977908.529999994</v>
      </c>
      <c r="J139" s="8">
        <f t="shared" si="13"/>
        <v>3447795.72</v>
      </c>
      <c r="K139" s="10">
        <v>0</v>
      </c>
      <c r="L139" s="10">
        <v>0</v>
      </c>
      <c r="M139" s="9">
        <f>+I139+J139+K139+L139</f>
        <v>42425704.24999999</v>
      </c>
      <c r="N139" s="10">
        <v>0</v>
      </c>
      <c r="O139" s="9">
        <f>+O171</f>
        <v>0</v>
      </c>
      <c r="P139" s="10">
        <v>0</v>
      </c>
      <c r="Q139" s="10">
        <v>0</v>
      </c>
      <c r="R139" s="9">
        <f>+O139+P139+Q139</f>
        <v>0</v>
      </c>
      <c r="S139" s="9">
        <f>+M139+R139</f>
        <v>42425704.24999999</v>
      </c>
      <c r="T139" s="11">
        <f>+M139/S139*100</f>
        <v>100</v>
      </c>
      <c r="U139" s="10">
        <v>0</v>
      </c>
      <c r="V139" s="11">
        <f>+R139/S139*100</f>
        <v>0</v>
      </c>
      <c r="W139" s="1"/>
    </row>
    <row r="140" spans="1:23" ht="15" customHeight="1">
      <c r="A140" s="1"/>
      <c r="B140" s="5" t="s">
        <v>50</v>
      </c>
      <c r="C140" s="6" t="s">
        <v>40</v>
      </c>
      <c r="D140" s="6" t="s">
        <v>63</v>
      </c>
      <c r="E140" s="6" t="s">
        <v>27</v>
      </c>
      <c r="F140" s="6" t="s">
        <v>27</v>
      </c>
      <c r="G140" s="6" t="s">
        <v>27</v>
      </c>
      <c r="H140" s="7" t="s">
        <v>39</v>
      </c>
      <c r="I140" s="8">
        <f t="shared" si="13"/>
        <v>38095134.37</v>
      </c>
      <c r="J140" s="8">
        <f t="shared" si="13"/>
        <v>3306847</v>
      </c>
      <c r="K140" s="10">
        <v>0</v>
      </c>
      <c r="L140" s="10">
        <v>0</v>
      </c>
      <c r="M140" s="9">
        <f>+I140+J140+K140+L140</f>
        <v>41401981.37</v>
      </c>
      <c r="N140" s="10">
        <v>0</v>
      </c>
      <c r="O140" s="9">
        <f>+O172</f>
        <v>0</v>
      </c>
      <c r="P140" s="10">
        <v>0</v>
      </c>
      <c r="Q140" s="10">
        <v>0</v>
      </c>
      <c r="R140" s="9">
        <f>+O140+P140+Q140</f>
        <v>0</v>
      </c>
      <c r="S140" s="9">
        <f>+M140+R140</f>
        <v>41401981.37</v>
      </c>
      <c r="T140" s="11">
        <f>+M140/S140*100</f>
        <v>100</v>
      </c>
      <c r="U140" s="10">
        <v>0</v>
      </c>
      <c r="V140" s="11">
        <f>+R140/S140*100</f>
        <v>0</v>
      </c>
      <c r="W140" s="1"/>
    </row>
    <row r="141" spans="1:23" ht="15" customHeight="1">
      <c r="A141" s="1"/>
      <c r="B141" s="5" t="s">
        <v>50</v>
      </c>
      <c r="C141" s="6" t="s">
        <v>40</v>
      </c>
      <c r="D141" s="6" t="s">
        <v>63</v>
      </c>
      <c r="E141" s="6" t="s">
        <v>27</v>
      </c>
      <c r="F141" s="6" t="s">
        <v>27</v>
      </c>
      <c r="G141" s="6" t="s">
        <v>27</v>
      </c>
      <c r="H141" s="7" t="s">
        <v>32</v>
      </c>
      <c r="I141" s="12">
        <f>+I140/I137</f>
        <v>1.2429026616032848</v>
      </c>
      <c r="J141" s="11">
        <f>+J140/J137</f>
        <v>0.9486840595343287</v>
      </c>
      <c r="K141" s="10">
        <v>0</v>
      </c>
      <c r="L141" s="10">
        <v>0</v>
      </c>
      <c r="M141" s="11">
        <f>+M140/M137</f>
        <v>1.2128590706165114</v>
      </c>
      <c r="N141" s="10">
        <v>0</v>
      </c>
      <c r="O141" s="11" t="e">
        <f>+O140/O137</f>
        <v>#DIV/0!</v>
      </c>
      <c r="P141" s="10">
        <v>0</v>
      </c>
      <c r="Q141" s="10">
        <v>0</v>
      </c>
      <c r="R141" s="12" t="e">
        <f>+R140/R137</f>
        <v>#DIV/0!</v>
      </c>
      <c r="S141" s="12">
        <f>+S140/S137</f>
        <v>1.2128590706165114</v>
      </c>
      <c r="T141" s="11"/>
      <c r="U141" s="10"/>
      <c r="V141" s="11"/>
      <c r="W141" s="1"/>
    </row>
    <row r="142" spans="1:23" ht="15" customHeight="1">
      <c r="A142" s="1"/>
      <c r="B142" s="5" t="s">
        <v>50</v>
      </c>
      <c r="C142" s="6" t="s">
        <v>40</v>
      </c>
      <c r="D142" s="6" t="s">
        <v>63</v>
      </c>
      <c r="E142" s="6" t="s">
        <v>27</v>
      </c>
      <c r="F142" s="6" t="s">
        <v>27</v>
      </c>
      <c r="G142" s="6" t="s">
        <v>27</v>
      </c>
      <c r="H142" s="7" t="s">
        <v>33</v>
      </c>
      <c r="I142" s="12">
        <f>+I140/I138</f>
        <v>1</v>
      </c>
      <c r="J142" s="11">
        <f>+J140/J138</f>
        <v>0.9603658678252385</v>
      </c>
      <c r="K142" s="10">
        <v>0</v>
      </c>
      <c r="L142" s="10">
        <v>0</v>
      </c>
      <c r="M142" s="11">
        <f>+M140/M138</f>
        <v>0.9967145383219034</v>
      </c>
      <c r="N142" s="10">
        <v>0</v>
      </c>
      <c r="O142" s="11">
        <f>+O140-O138</f>
        <v>0</v>
      </c>
      <c r="P142" s="10">
        <v>0</v>
      </c>
      <c r="Q142" s="10">
        <v>0</v>
      </c>
      <c r="R142" s="12" t="e">
        <f>+R140/R138</f>
        <v>#DIV/0!</v>
      </c>
      <c r="S142" s="12">
        <f>+S140/S138</f>
        <v>0.9967145383219034</v>
      </c>
      <c r="T142" s="11"/>
      <c r="U142" s="10"/>
      <c r="V142" s="11"/>
      <c r="W142" s="1"/>
    </row>
    <row r="143" spans="1:23" ht="15" customHeight="1">
      <c r="A143" s="1"/>
      <c r="B143" s="5" t="s">
        <v>27</v>
      </c>
      <c r="C143" s="6" t="s">
        <v>27</v>
      </c>
      <c r="D143" s="6" t="s">
        <v>27</v>
      </c>
      <c r="E143" s="6" t="s">
        <v>27</v>
      </c>
      <c r="F143" s="6" t="s">
        <v>27</v>
      </c>
      <c r="G143" s="6" t="s">
        <v>27</v>
      </c>
      <c r="H143" s="1"/>
      <c r="I143" s="12"/>
      <c r="J143" s="11"/>
      <c r="K143" s="10"/>
      <c r="L143" s="10"/>
      <c r="M143" s="11"/>
      <c r="N143" s="10"/>
      <c r="O143" s="11"/>
      <c r="P143" s="10"/>
      <c r="Q143" s="10"/>
      <c r="R143" s="11"/>
      <c r="S143" s="11"/>
      <c r="T143" s="11"/>
      <c r="U143" s="10"/>
      <c r="V143" s="11"/>
      <c r="W143" s="1"/>
    </row>
    <row r="144" spans="1:23" ht="33" customHeight="1">
      <c r="A144" s="1"/>
      <c r="B144" s="5" t="s">
        <v>50</v>
      </c>
      <c r="C144" s="6" t="s">
        <v>40</v>
      </c>
      <c r="D144" s="6" t="s">
        <v>63</v>
      </c>
      <c r="E144" s="6" t="s">
        <v>65</v>
      </c>
      <c r="F144" s="6" t="s">
        <v>27</v>
      </c>
      <c r="G144" s="6" t="s">
        <v>27</v>
      </c>
      <c r="H144" s="7" t="s">
        <v>66</v>
      </c>
      <c r="I144" s="13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1"/>
      <c r="U144" s="10"/>
      <c r="V144" s="11"/>
      <c r="W144" s="1"/>
    </row>
    <row r="145" spans="1:23" ht="15" customHeight="1">
      <c r="A145" s="1"/>
      <c r="B145" s="5" t="s">
        <v>50</v>
      </c>
      <c r="C145" s="6" t="s">
        <v>40</v>
      </c>
      <c r="D145" s="6" t="s">
        <v>63</v>
      </c>
      <c r="E145" s="6" t="s">
        <v>65</v>
      </c>
      <c r="F145" s="6" t="s">
        <v>27</v>
      </c>
      <c r="G145" s="6" t="s">
        <v>27</v>
      </c>
      <c r="H145" s="7" t="s">
        <v>36</v>
      </c>
      <c r="I145" s="8">
        <f aca="true" t="shared" si="14" ref="I145:J148">+I153</f>
        <v>30650135</v>
      </c>
      <c r="J145" s="8">
        <f t="shared" si="14"/>
        <v>3485720</v>
      </c>
      <c r="K145" s="10">
        <v>0</v>
      </c>
      <c r="L145" s="10">
        <v>0</v>
      </c>
      <c r="M145" s="9">
        <f>+I145+J145+K145+L145</f>
        <v>34135855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9">
        <f>+M145+R145</f>
        <v>34135855</v>
      </c>
      <c r="T145" s="11">
        <f>+M145/S145*100</f>
        <v>100</v>
      </c>
      <c r="U145" s="10">
        <v>0</v>
      </c>
      <c r="V145" s="10">
        <v>0</v>
      </c>
      <c r="W145" s="1"/>
    </row>
    <row r="146" spans="1:23" ht="15" customHeight="1">
      <c r="A146" s="1"/>
      <c r="B146" s="5" t="s">
        <v>50</v>
      </c>
      <c r="C146" s="6" t="s">
        <v>40</v>
      </c>
      <c r="D146" s="6" t="s">
        <v>63</v>
      </c>
      <c r="E146" s="6" t="s">
        <v>65</v>
      </c>
      <c r="F146" s="6" t="s">
        <v>27</v>
      </c>
      <c r="G146" s="6" t="s">
        <v>27</v>
      </c>
      <c r="H146" s="7" t="s">
        <v>37</v>
      </c>
      <c r="I146" s="8">
        <f t="shared" si="14"/>
        <v>38095134.37</v>
      </c>
      <c r="J146" s="8">
        <f t="shared" si="14"/>
        <v>3443320</v>
      </c>
      <c r="K146" s="10">
        <v>0</v>
      </c>
      <c r="L146" s="10">
        <v>0</v>
      </c>
      <c r="M146" s="9">
        <f>+I146+J146+K146+L146</f>
        <v>41538454.37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9">
        <f>+M146+R146</f>
        <v>41538454.37</v>
      </c>
      <c r="T146" s="11">
        <f>+M146/S146*100</f>
        <v>100</v>
      </c>
      <c r="U146" s="10">
        <v>0</v>
      </c>
      <c r="V146" s="10">
        <v>0</v>
      </c>
      <c r="W146" s="1"/>
    </row>
    <row r="147" spans="1:23" ht="15" customHeight="1">
      <c r="A147" s="1"/>
      <c r="B147" s="5" t="s">
        <v>50</v>
      </c>
      <c r="C147" s="6" t="s">
        <v>40</v>
      </c>
      <c r="D147" s="6" t="s">
        <v>63</v>
      </c>
      <c r="E147" s="6" t="s">
        <v>65</v>
      </c>
      <c r="F147" s="6" t="s">
        <v>27</v>
      </c>
      <c r="G147" s="6" t="s">
        <v>27</v>
      </c>
      <c r="H147" s="7" t="s">
        <v>38</v>
      </c>
      <c r="I147" s="8">
        <f t="shared" si="14"/>
        <v>38977908.529999994</v>
      </c>
      <c r="J147" s="8">
        <f t="shared" si="14"/>
        <v>3447795.72</v>
      </c>
      <c r="K147" s="10">
        <v>0</v>
      </c>
      <c r="L147" s="10">
        <v>0</v>
      </c>
      <c r="M147" s="9">
        <f>+I147+J147+K147+L147</f>
        <v>42425704.24999999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9">
        <f>+M147+R147</f>
        <v>42425704.24999999</v>
      </c>
      <c r="T147" s="11">
        <f>+M147/S147*100</f>
        <v>100</v>
      </c>
      <c r="U147" s="10">
        <v>0</v>
      </c>
      <c r="V147" s="10">
        <v>0</v>
      </c>
      <c r="W147" s="1"/>
    </row>
    <row r="148" spans="1:23" ht="15" customHeight="1">
      <c r="A148" s="1"/>
      <c r="B148" s="5" t="s">
        <v>50</v>
      </c>
      <c r="C148" s="6" t="s">
        <v>40</v>
      </c>
      <c r="D148" s="6" t="s">
        <v>63</v>
      </c>
      <c r="E148" s="6" t="s">
        <v>65</v>
      </c>
      <c r="F148" s="6" t="s">
        <v>27</v>
      </c>
      <c r="G148" s="6" t="s">
        <v>27</v>
      </c>
      <c r="H148" s="7" t="s">
        <v>39</v>
      </c>
      <c r="I148" s="8">
        <f t="shared" si="14"/>
        <v>38095134.37</v>
      </c>
      <c r="J148" s="8">
        <f t="shared" si="14"/>
        <v>3306847</v>
      </c>
      <c r="K148" s="10">
        <v>0</v>
      </c>
      <c r="L148" s="10">
        <v>0</v>
      </c>
      <c r="M148" s="9">
        <f>+I148+J148+K148+L148</f>
        <v>41401981.37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9">
        <f>+M148+R148</f>
        <v>41401981.37</v>
      </c>
      <c r="T148" s="11">
        <f>+M148/S148*100</f>
        <v>100</v>
      </c>
      <c r="U148" s="10">
        <v>0</v>
      </c>
      <c r="V148" s="10">
        <v>0</v>
      </c>
      <c r="W148" s="1"/>
    </row>
    <row r="149" spans="1:23" ht="15" customHeight="1">
      <c r="A149" s="1"/>
      <c r="B149" s="5" t="s">
        <v>50</v>
      </c>
      <c r="C149" s="6" t="s">
        <v>40</v>
      </c>
      <c r="D149" s="6" t="s">
        <v>63</v>
      </c>
      <c r="E149" s="6" t="s">
        <v>65</v>
      </c>
      <c r="F149" s="6" t="s">
        <v>27</v>
      </c>
      <c r="G149" s="6" t="s">
        <v>27</v>
      </c>
      <c r="H149" s="7" t="s">
        <v>32</v>
      </c>
      <c r="I149" s="12">
        <f>+I148/I145</f>
        <v>1.2429026616032848</v>
      </c>
      <c r="J149" s="11">
        <f>+J148/J145</f>
        <v>0.9486840595343287</v>
      </c>
      <c r="K149" s="10">
        <v>0</v>
      </c>
      <c r="L149" s="10">
        <v>0</v>
      </c>
      <c r="M149" s="11">
        <f>+M148/M145</f>
        <v>1.2128590706165114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2">
        <f>+S148/S145</f>
        <v>1.2128590706165114</v>
      </c>
      <c r="T149" s="11"/>
      <c r="U149" s="10"/>
      <c r="V149" s="10"/>
      <c r="W149" s="1"/>
    </row>
    <row r="150" spans="1:23" ht="15" customHeight="1">
      <c r="A150" s="1"/>
      <c r="B150" s="5" t="s">
        <v>50</v>
      </c>
      <c r="C150" s="6" t="s">
        <v>40</v>
      </c>
      <c r="D150" s="6" t="s">
        <v>63</v>
      </c>
      <c r="E150" s="6" t="s">
        <v>65</v>
      </c>
      <c r="F150" s="6" t="s">
        <v>27</v>
      </c>
      <c r="G150" s="6" t="s">
        <v>27</v>
      </c>
      <c r="H150" s="7" t="s">
        <v>33</v>
      </c>
      <c r="I150" s="12">
        <f>+I148/I146</f>
        <v>1</v>
      </c>
      <c r="J150" s="11">
        <f>+J148/J146</f>
        <v>0.9603658678252385</v>
      </c>
      <c r="K150" s="10">
        <v>0</v>
      </c>
      <c r="L150" s="10">
        <v>0</v>
      </c>
      <c r="M150" s="11">
        <f>+M148/M146</f>
        <v>0.9967145383219034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2">
        <f>+S148/S146</f>
        <v>0.9967145383219034</v>
      </c>
      <c r="T150" s="11"/>
      <c r="U150" s="10"/>
      <c r="V150" s="10"/>
      <c r="W150" s="1"/>
    </row>
    <row r="151" spans="1:23" ht="15" customHeight="1">
      <c r="A151" s="1"/>
      <c r="B151" s="5" t="s">
        <v>27</v>
      </c>
      <c r="C151" s="6" t="s">
        <v>27</v>
      </c>
      <c r="D151" s="6" t="s">
        <v>27</v>
      </c>
      <c r="E151" s="6" t="s">
        <v>27</v>
      </c>
      <c r="F151" s="6" t="s">
        <v>27</v>
      </c>
      <c r="G151" s="6" t="s">
        <v>27</v>
      </c>
      <c r="H151" s="1"/>
      <c r="I151" s="12"/>
      <c r="J151" s="11"/>
      <c r="K151" s="10"/>
      <c r="L151" s="10"/>
      <c r="M151" s="11"/>
      <c r="N151" s="10"/>
      <c r="O151" s="10"/>
      <c r="P151" s="10"/>
      <c r="Q151" s="10"/>
      <c r="R151" s="10"/>
      <c r="S151" s="11"/>
      <c r="T151" s="11"/>
      <c r="U151" s="10"/>
      <c r="V151" s="10"/>
      <c r="W151" s="1"/>
    </row>
    <row r="152" spans="1:23" ht="24" customHeight="1">
      <c r="A152" s="1"/>
      <c r="B152" s="5" t="s">
        <v>50</v>
      </c>
      <c r="C152" s="6" t="s">
        <v>40</v>
      </c>
      <c r="D152" s="6" t="s">
        <v>63</v>
      </c>
      <c r="E152" s="6" t="s">
        <v>65</v>
      </c>
      <c r="F152" s="6" t="s">
        <v>67</v>
      </c>
      <c r="G152" s="6" t="s">
        <v>27</v>
      </c>
      <c r="H152" s="7" t="s">
        <v>68</v>
      </c>
      <c r="I152" s="13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1"/>
      <c r="U152" s="10"/>
      <c r="V152" s="10"/>
      <c r="W152" s="1"/>
    </row>
    <row r="153" spans="1:23" ht="15" customHeight="1">
      <c r="A153" s="1"/>
      <c r="B153" s="5" t="s">
        <v>50</v>
      </c>
      <c r="C153" s="6" t="s">
        <v>40</v>
      </c>
      <c r="D153" s="6" t="s">
        <v>63</v>
      </c>
      <c r="E153" s="6" t="s">
        <v>65</v>
      </c>
      <c r="F153" s="6" t="s">
        <v>67</v>
      </c>
      <c r="G153" s="6" t="s">
        <v>27</v>
      </c>
      <c r="H153" s="7" t="s">
        <v>36</v>
      </c>
      <c r="I153" s="8">
        <f aca="true" t="shared" si="15" ref="I153:J156">+I161</f>
        <v>30650135</v>
      </c>
      <c r="J153" s="8">
        <f t="shared" si="15"/>
        <v>3485720</v>
      </c>
      <c r="K153" s="10">
        <v>0</v>
      </c>
      <c r="L153" s="10">
        <v>0</v>
      </c>
      <c r="M153" s="9">
        <f>+I153+J153+K153+L153</f>
        <v>34135855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9">
        <f>+M153+R153</f>
        <v>34135855</v>
      </c>
      <c r="T153" s="11">
        <f>+M153/S153*100</f>
        <v>100</v>
      </c>
      <c r="U153" s="10">
        <v>0</v>
      </c>
      <c r="V153" s="10">
        <v>0</v>
      </c>
      <c r="W153" s="1"/>
    </row>
    <row r="154" spans="1:23" ht="15" customHeight="1">
      <c r="A154" s="1"/>
      <c r="B154" s="5" t="s">
        <v>50</v>
      </c>
      <c r="C154" s="6" t="s">
        <v>40</v>
      </c>
      <c r="D154" s="6" t="s">
        <v>63</v>
      </c>
      <c r="E154" s="6" t="s">
        <v>65</v>
      </c>
      <c r="F154" s="6" t="s">
        <v>67</v>
      </c>
      <c r="G154" s="6" t="s">
        <v>27</v>
      </c>
      <c r="H154" s="7" t="s">
        <v>37</v>
      </c>
      <c r="I154" s="8">
        <f t="shared" si="15"/>
        <v>38095134.37</v>
      </c>
      <c r="J154" s="8">
        <f t="shared" si="15"/>
        <v>3443320</v>
      </c>
      <c r="K154" s="10">
        <v>0</v>
      </c>
      <c r="L154" s="10">
        <v>0</v>
      </c>
      <c r="M154" s="9">
        <f>+I154+J154+K154+L154</f>
        <v>41538454.37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9">
        <f>+M154+R154</f>
        <v>41538454.37</v>
      </c>
      <c r="T154" s="11">
        <f>+M154/S154*100</f>
        <v>100</v>
      </c>
      <c r="U154" s="10">
        <v>0</v>
      </c>
      <c r="V154" s="10">
        <v>0</v>
      </c>
      <c r="W154" s="1"/>
    </row>
    <row r="155" spans="1:23" ht="15" customHeight="1">
      <c r="A155" s="1"/>
      <c r="B155" s="5" t="s">
        <v>50</v>
      </c>
      <c r="C155" s="6" t="s">
        <v>40</v>
      </c>
      <c r="D155" s="6" t="s">
        <v>63</v>
      </c>
      <c r="E155" s="6" t="s">
        <v>65</v>
      </c>
      <c r="F155" s="6" t="s">
        <v>67</v>
      </c>
      <c r="G155" s="6" t="s">
        <v>27</v>
      </c>
      <c r="H155" s="7" t="s">
        <v>38</v>
      </c>
      <c r="I155" s="8">
        <f t="shared" si="15"/>
        <v>38977908.529999994</v>
      </c>
      <c r="J155" s="8">
        <f t="shared" si="15"/>
        <v>3447795.72</v>
      </c>
      <c r="K155" s="10">
        <v>0</v>
      </c>
      <c r="L155" s="10">
        <v>0</v>
      </c>
      <c r="M155" s="9">
        <f>+I155+J155+K155+L155</f>
        <v>42425704.24999999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9">
        <f>+M155+R155</f>
        <v>42425704.24999999</v>
      </c>
      <c r="T155" s="11">
        <f>+M155/S155*100</f>
        <v>100</v>
      </c>
      <c r="U155" s="10">
        <v>0</v>
      </c>
      <c r="V155" s="10">
        <v>0</v>
      </c>
      <c r="W155" s="1"/>
    </row>
    <row r="156" spans="1:23" ht="15" customHeight="1">
      <c r="A156" s="1"/>
      <c r="B156" s="5" t="s">
        <v>50</v>
      </c>
      <c r="C156" s="6" t="s">
        <v>40</v>
      </c>
      <c r="D156" s="6" t="s">
        <v>63</v>
      </c>
      <c r="E156" s="6" t="s">
        <v>65</v>
      </c>
      <c r="F156" s="6" t="s">
        <v>67</v>
      </c>
      <c r="G156" s="6" t="s">
        <v>27</v>
      </c>
      <c r="H156" s="7" t="s">
        <v>39</v>
      </c>
      <c r="I156" s="8">
        <f t="shared" si="15"/>
        <v>38095134.37</v>
      </c>
      <c r="J156" s="8">
        <f t="shared" si="15"/>
        <v>3306847</v>
      </c>
      <c r="K156" s="10">
        <v>0</v>
      </c>
      <c r="L156" s="10">
        <v>0</v>
      </c>
      <c r="M156" s="9">
        <f>+I156+J156+K156+L156</f>
        <v>41401981.37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9">
        <f>+M156+R156</f>
        <v>41401981.37</v>
      </c>
      <c r="T156" s="11">
        <f>+M156/S156*100</f>
        <v>100</v>
      </c>
      <c r="U156" s="10">
        <v>0</v>
      </c>
      <c r="V156" s="10">
        <v>0</v>
      </c>
      <c r="W156" s="1"/>
    </row>
    <row r="157" spans="1:23" ht="15" customHeight="1">
      <c r="A157" s="1"/>
      <c r="B157" s="5" t="s">
        <v>50</v>
      </c>
      <c r="C157" s="6" t="s">
        <v>40</v>
      </c>
      <c r="D157" s="6" t="s">
        <v>63</v>
      </c>
      <c r="E157" s="6" t="s">
        <v>65</v>
      </c>
      <c r="F157" s="6" t="s">
        <v>67</v>
      </c>
      <c r="G157" s="6" t="s">
        <v>27</v>
      </c>
      <c r="H157" s="7" t="s">
        <v>32</v>
      </c>
      <c r="I157" s="12">
        <f>+I156/I153</f>
        <v>1.2429026616032848</v>
      </c>
      <c r="J157" s="11">
        <f>+J156/J153</f>
        <v>0.9486840595343287</v>
      </c>
      <c r="K157" s="10">
        <v>0</v>
      </c>
      <c r="L157" s="10">
        <v>0</v>
      </c>
      <c r="M157" s="11">
        <f>+M156/M153</f>
        <v>1.2128590706165114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2">
        <f>+S156/S153</f>
        <v>1.2128590706165114</v>
      </c>
      <c r="T157" s="11"/>
      <c r="U157" s="10"/>
      <c r="V157" s="10"/>
      <c r="W157" s="1"/>
    </row>
    <row r="158" spans="1:23" ht="15" customHeight="1">
      <c r="A158" s="1"/>
      <c r="B158" s="5" t="s">
        <v>50</v>
      </c>
      <c r="C158" s="6" t="s">
        <v>40</v>
      </c>
      <c r="D158" s="6" t="s">
        <v>63</v>
      </c>
      <c r="E158" s="6" t="s">
        <v>65</v>
      </c>
      <c r="F158" s="6" t="s">
        <v>67</v>
      </c>
      <c r="G158" s="6" t="s">
        <v>27</v>
      </c>
      <c r="H158" s="7" t="s">
        <v>33</v>
      </c>
      <c r="I158" s="12">
        <f>+I156/I154</f>
        <v>1</v>
      </c>
      <c r="J158" s="11">
        <f>+J156/J154</f>
        <v>0.9603658678252385</v>
      </c>
      <c r="K158" s="10">
        <v>0</v>
      </c>
      <c r="L158" s="10">
        <v>0</v>
      </c>
      <c r="M158" s="11">
        <f>+M156/M154</f>
        <v>0.9967145383219034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2">
        <f>+S156/S154</f>
        <v>0.9967145383219034</v>
      </c>
      <c r="T158" s="11"/>
      <c r="U158" s="10"/>
      <c r="V158" s="10"/>
      <c r="W158" s="1"/>
    </row>
    <row r="159" spans="1:23" ht="15" customHeight="1">
      <c r="A159" s="1"/>
      <c r="B159" s="5" t="s">
        <v>27</v>
      </c>
      <c r="C159" s="6" t="s">
        <v>27</v>
      </c>
      <c r="D159" s="6" t="s">
        <v>27</v>
      </c>
      <c r="E159" s="6" t="s">
        <v>27</v>
      </c>
      <c r="F159" s="6" t="s">
        <v>27</v>
      </c>
      <c r="G159" s="6" t="s">
        <v>27</v>
      </c>
      <c r="H159" s="1"/>
      <c r="I159" s="12"/>
      <c r="J159" s="11"/>
      <c r="K159" s="10"/>
      <c r="L159" s="10"/>
      <c r="M159" s="11"/>
      <c r="N159" s="10"/>
      <c r="O159" s="10"/>
      <c r="P159" s="10"/>
      <c r="Q159" s="10"/>
      <c r="R159" s="10"/>
      <c r="S159" s="11"/>
      <c r="T159" s="11"/>
      <c r="U159" s="10"/>
      <c r="V159" s="10"/>
      <c r="W159" s="1"/>
    </row>
    <row r="160" spans="1:23" ht="18" customHeight="1">
      <c r="A160" s="1"/>
      <c r="B160" s="5" t="s">
        <v>50</v>
      </c>
      <c r="C160" s="6" t="s">
        <v>40</v>
      </c>
      <c r="D160" s="6" t="s">
        <v>63</v>
      </c>
      <c r="E160" s="6" t="s">
        <v>65</v>
      </c>
      <c r="F160" s="35" t="s">
        <v>67</v>
      </c>
      <c r="G160" s="35" t="s">
        <v>48</v>
      </c>
      <c r="H160" s="36" t="s">
        <v>49</v>
      </c>
      <c r="I160" s="21">
        <v>0</v>
      </c>
      <c r="J160" s="17">
        <v>0</v>
      </c>
      <c r="K160" s="17">
        <v>0</v>
      </c>
      <c r="L160" s="17">
        <v>0</v>
      </c>
      <c r="M160" s="17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1"/>
      <c r="U160" s="10"/>
      <c r="V160" s="10"/>
      <c r="W160" s="1"/>
    </row>
    <row r="161" spans="1:23" ht="15" customHeight="1">
      <c r="A161" s="1"/>
      <c r="B161" s="5" t="s">
        <v>50</v>
      </c>
      <c r="C161" s="6" t="s">
        <v>40</v>
      </c>
      <c r="D161" s="6" t="s">
        <v>63</v>
      </c>
      <c r="E161" s="6" t="s">
        <v>65</v>
      </c>
      <c r="F161" s="35" t="s">
        <v>67</v>
      </c>
      <c r="G161" s="35" t="s">
        <v>48</v>
      </c>
      <c r="H161" s="36" t="s">
        <v>36</v>
      </c>
      <c r="I161" s="16">
        <v>30650135</v>
      </c>
      <c r="J161" s="18">
        <v>3485720</v>
      </c>
      <c r="K161" s="17">
        <v>0</v>
      </c>
      <c r="L161" s="17">
        <v>0</v>
      </c>
      <c r="M161" s="18">
        <f>+I161+J161+K161+L161</f>
        <v>34135855</v>
      </c>
      <c r="N161" s="17">
        <v>0</v>
      </c>
      <c r="O161" s="10">
        <v>0</v>
      </c>
      <c r="P161" s="10">
        <v>0</v>
      </c>
      <c r="Q161" s="10">
        <v>0</v>
      </c>
      <c r="R161" s="10">
        <v>0</v>
      </c>
      <c r="S161" s="9">
        <f>+M161+R161</f>
        <v>34135855</v>
      </c>
      <c r="T161" s="11">
        <f>+M161/S161*100</f>
        <v>100</v>
      </c>
      <c r="U161" s="10">
        <v>0</v>
      </c>
      <c r="V161" s="10">
        <v>0</v>
      </c>
      <c r="W161" s="1"/>
    </row>
    <row r="162" spans="1:23" ht="15" customHeight="1">
      <c r="A162" s="1"/>
      <c r="B162" s="5" t="s">
        <v>50</v>
      </c>
      <c r="C162" s="6" t="s">
        <v>40</v>
      </c>
      <c r="D162" s="6" t="s">
        <v>63</v>
      </c>
      <c r="E162" s="6" t="s">
        <v>65</v>
      </c>
      <c r="F162" s="35" t="s">
        <v>67</v>
      </c>
      <c r="G162" s="35" t="s">
        <v>48</v>
      </c>
      <c r="H162" s="36" t="s">
        <v>37</v>
      </c>
      <c r="I162" s="16">
        <v>38095134.37</v>
      </c>
      <c r="J162" s="18">
        <v>3443320</v>
      </c>
      <c r="K162" s="17">
        <v>0</v>
      </c>
      <c r="L162" s="17">
        <v>0</v>
      </c>
      <c r="M162" s="18">
        <f>+I162+J162+K162+L162</f>
        <v>41538454.37</v>
      </c>
      <c r="N162" s="17">
        <v>0</v>
      </c>
      <c r="O162" s="10">
        <v>0</v>
      </c>
      <c r="P162" s="10">
        <v>0</v>
      </c>
      <c r="Q162" s="10">
        <v>0</v>
      </c>
      <c r="R162" s="10">
        <v>0</v>
      </c>
      <c r="S162" s="9">
        <f>+M162+R162</f>
        <v>41538454.37</v>
      </c>
      <c r="T162" s="11">
        <f>+M162/S162*100</f>
        <v>100</v>
      </c>
      <c r="U162" s="10">
        <v>0</v>
      </c>
      <c r="V162" s="10">
        <v>0</v>
      </c>
      <c r="W162" s="1"/>
    </row>
    <row r="163" spans="1:23" ht="15" customHeight="1">
      <c r="A163" s="1"/>
      <c r="B163" s="5" t="s">
        <v>50</v>
      </c>
      <c r="C163" s="6" t="s">
        <v>40</v>
      </c>
      <c r="D163" s="6" t="s">
        <v>63</v>
      </c>
      <c r="E163" s="6" t="s">
        <v>65</v>
      </c>
      <c r="F163" s="35" t="s">
        <v>67</v>
      </c>
      <c r="G163" s="35" t="s">
        <v>48</v>
      </c>
      <c r="H163" s="36" t="s">
        <v>38</v>
      </c>
      <c r="I163" s="16">
        <v>38977908.529999994</v>
      </c>
      <c r="J163" s="18">
        <v>3447795.72</v>
      </c>
      <c r="K163" s="17">
        <v>0</v>
      </c>
      <c r="L163" s="17">
        <v>0</v>
      </c>
      <c r="M163" s="18">
        <f>+I163+J163+K163+L163</f>
        <v>42425704.24999999</v>
      </c>
      <c r="N163" s="17">
        <v>0</v>
      </c>
      <c r="O163" s="10">
        <v>0</v>
      </c>
      <c r="P163" s="10">
        <v>0</v>
      </c>
      <c r="Q163" s="10">
        <v>0</v>
      </c>
      <c r="R163" s="10">
        <v>0</v>
      </c>
      <c r="S163" s="9">
        <f>+M163+R163</f>
        <v>42425704.24999999</v>
      </c>
      <c r="T163" s="11">
        <f>+M163/S163*100</f>
        <v>100</v>
      </c>
      <c r="U163" s="10">
        <v>0</v>
      </c>
      <c r="V163" s="10">
        <v>0</v>
      </c>
      <c r="W163" s="1"/>
    </row>
    <row r="164" spans="1:23" ht="15" customHeight="1">
      <c r="A164" s="1"/>
      <c r="B164" s="5" t="s">
        <v>50</v>
      </c>
      <c r="C164" s="6" t="s">
        <v>40</v>
      </c>
      <c r="D164" s="6" t="s">
        <v>63</v>
      </c>
      <c r="E164" s="6" t="s">
        <v>65</v>
      </c>
      <c r="F164" s="35" t="s">
        <v>67</v>
      </c>
      <c r="G164" s="35" t="s">
        <v>48</v>
      </c>
      <c r="H164" s="36" t="s">
        <v>39</v>
      </c>
      <c r="I164" s="16">
        <v>38095134.37</v>
      </c>
      <c r="J164" s="18">
        <v>3306847</v>
      </c>
      <c r="K164" s="17">
        <v>0</v>
      </c>
      <c r="L164" s="17">
        <v>0</v>
      </c>
      <c r="M164" s="18">
        <f>+I164+J164+K164+L164</f>
        <v>41401981.37</v>
      </c>
      <c r="N164" s="17">
        <v>0</v>
      </c>
      <c r="O164" s="10">
        <v>0</v>
      </c>
      <c r="P164" s="10">
        <v>0</v>
      </c>
      <c r="Q164" s="10">
        <v>0</v>
      </c>
      <c r="R164" s="10">
        <v>0</v>
      </c>
      <c r="S164" s="9">
        <f>+M164+R164</f>
        <v>41401981.37</v>
      </c>
      <c r="T164" s="11">
        <f>+M164/S164*100</f>
        <v>100</v>
      </c>
      <c r="U164" s="10">
        <v>0</v>
      </c>
      <c r="V164" s="10">
        <v>0</v>
      </c>
      <c r="W164" s="1"/>
    </row>
    <row r="165" spans="1:23" ht="15" customHeight="1">
      <c r="A165" s="1"/>
      <c r="B165" s="5" t="s">
        <v>50</v>
      </c>
      <c r="C165" s="6" t="s">
        <v>40</v>
      </c>
      <c r="D165" s="6" t="s">
        <v>63</v>
      </c>
      <c r="E165" s="6" t="s">
        <v>65</v>
      </c>
      <c r="F165" s="35" t="s">
        <v>67</v>
      </c>
      <c r="G165" s="35" t="s">
        <v>48</v>
      </c>
      <c r="H165" s="36" t="s">
        <v>32</v>
      </c>
      <c r="I165" s="19">
        <f>+I164/I161</f>
        <v>1.2429026616032848</v>
      </c>
      <c r="J165" s="20">
        <f>+J164/J161</f>
        <v>0.9486840595343287</v>
      </c>
      <c r="K165" s="17">
        <v>0</v>
      </c>
      <c r="L165" s="17">
        <v>0</v>
      </c>
      <c r="M165" s="20">
        <f>+M164/M161</f>
        <v>1.2128590706165114</v>
      </c>
      <c r="N165" s="17">
        <v>0</v>
      </c>
      <c r="O165" s="10">
        <v>0</v>
      </c>
      <c r="P165" s="10">
        <v>0</v>
      </c>
      <c r="Q165" s="10">
        <v>0</v>
      </c>
      <c r="R165" s="10">
        <v>0</v>
      </c>
      <c r="S165" s="12">
        <f>+S164/S161</f>
        <v>1.2128590706165114</v>
      </c>
      <c r="T165" s="11"/>
      <c r="U165" s="10"/>
      <c r="V165" s="10"/>
      <c r="W165" s="1"/>
    </row>
    <row r="166" spans="1:23" ht="15" customHeight="1">
      <c r="A166" s="1"/>
      <c r="B166" s="5" t="s">
        <v>50</v>
      </c>
      <c r="C166" s="6" t="s">
        <v>40</v>
      </c>
      <c r="D166" s="6" t="s">
        <v>63</v>
      </c>
      <c r="E166" s="6" t="s">
        <v>65</v>
      </c>
      <c r="F166" s="35" t="s">
        <v>67</v>
      </c>
      <c r="G166" s="35" t="s">
        <v>48</v>
      </c>
      <c r="H166" s="36" t="s">
        <v>33</v>
      </c>
      <c r="I166" s="19">
        <f>+I164/I162</f>
        <v>1</v>
      </c>
      <c r="J166" s="20">
        <f>+J164/J162</f>
        <v>0.9603658678252385</v>
      </c>
      <c r="K166" s="17">
        <v>0</v>
      </c>
      <c r="L166" s="17">
        <v>0</v>
      </c>
      <c r="M166" s="20">
        <f>+M164/M162</f>
        <v>0.9967145383219034</v>
      </c>
      <c r="N166" s="17">
        <v>0</v>
      </c>
      <c r="O166" s="10">
        <v>0</v>
      </c>
      <c r="P166" s="10">
        <v>0</v>
      </c>
      <c r="Q166" s="10">
        <v>0</v>
      </c>
      <c r="R166" s="10">
        <v>0</v>
      </c>
      <c r="S166" s="12">
        <f>+S164/S162</f>
        <v>0.9967145383219034</v>
      </c>
      <c r="T166" s="11"/>
      <c r="U166" s="10"/>
      <c r="V166" s="10"/>
      <c r="W166" s="1"/>
    </row>
    <row r="167" spans="1:23" ht="15" customHeight="1">
      <c r="A167" s="1"/>
      <c r="B167" s="5" t="s">
        <v>27</v>
      </c>
      <c r="C167" s="6" t="s">
        <v>27</v>
      </c>
      <c r="D167" s="6" t="s">
        <v>27</v>
      </c>
      <c r="E167" s="6" t="s">
        <v>27</v>
      </c>
      <c r="F167" s="6" t="s">
        <v>27</v>
      </c>
      <c r="G167" s="6" t="s">
        <v>27</v>
      </c>
      <c r="H167" s="1"/>
      <c r="I167" s="12"/>
      <c r="J167" s="11"/>
      <c r="K167" s="10"/>
      <c r="L167" s="10"/>
      <c r="M167" s="11"/>
      <c r="N167" s="10"/>
      <c r="O167" s="10"/>
      <c r="P167" s="10"/>
      <c r="Q167" s="10"/>
      <c r="R167" s="10"/>
      <c r="S167" s="11"/>
      <c r="T167" s="11"/>
      <c r="U167" s="10"/>
      <c r="V167" s="10"/>
      <c r="W167" s="1"/>
    </row>
    <row r="168" spans="1:23" ht="24" customHeight="1">
      <c r="A168" s="1"/>
      <c r="B168" s="5" t="s">
        <v>50</v>
      </c>
      <c r="C168" s="6" t="s">
        <v>40</v>
      </c>
      <c r="D168" s="6" t="s">
        <v>63</v>
      </c>
      <c r="E168" s="6" t="s">
        <v>69</v>
      </c>
      <c r="F168" s="6" t="s">
        <v>27</v>
      </c>
      <c r="G168" s="6" t="s">
        <v>27</v>
      </c>
      <c r="H168" s="7" t="s">
        <v>70</v>
      </c>
      <c r="I168" s="13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1"/>
      <c r="U168" s="10"/>
      <c r="V168" s="10"/>
      <c r="W168" s="1"/>
    </row>
    <row r="169" spans="1:23" ht="15" customHeight="1">
      <c r="A169" s="1"/>
      <c r="B169" s="5" t="s">
        <v>50</v>
      </c>
      <c r="C169" s="6" t="s">
        <v>40</v>
      </c>
      <c r="D169" s="6" t="s">
        <v>63</v>
      </c>
      <c r="E169" s="6" t="s">
        <v>69</v>
      </c>
      <c r="F169" s="6" t="s">
        <v>27</v>
      </c>
      <c r="G169" s="6" t="s">
        <v>27</v>
      </c>
      <c r="H169" s="7" t="s">
        <v>36</v>
      </c>
      <c r="I169" s="13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9">
        <f>+O177</f>
        <v>0</v>
      </c>
      <c r="P169" s="10">
        <v>0</v>
      </c>
      <c r="Q169" s="10">
        <v>0</v>
      </c>
      <c r="R169" s="9">
        <f>+O169+P169+Q169</f>
        <v>0</v>
      </c>
      <c r="S169" s="9">
        <f>+M169+R169</f>
        <v>0</v>
      </c>
      <c r="T169" s="10">
        <v>0</v>
      </c>
      <c r="U169" s="10">
        <v>0</v>
      </c>
      <c r="V169" s="11" t="e">
        <f>+R169/S169*100</f>
        <v>#DIV/0!</v>
      </c>
      <c r="W169" s="1"/>
    </row>
    <row r="170" spans="1:23" ht="15" customHeight="1">
      <c r="A170" s="1"/>
      <c r="B170" s="5" t="s">
        <v>50</v>
      </c>
      <c r="C170" s="6" t="s">
        <v>40</v>
      </c>
      <c r="D170" s="6" t="s">
        <v>63</v>
      </c>
      <c r="E170" s="6" t="s">
        <v>69</v>
      </c>
      <c r="F170" s="6" t="s">
        <v>27</v>
      </c>
      <c r="G170" s="6" t="s">
        <v>27</v>
      </c>
      <c r="H170" s="7" t="s">
        <v>37</v>
      </c>
      <c r="I170" s="13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9">
        <f>+O178</f>
        <v>0</v>
      </c>
      <c r="P170" s="10">
        <v>0</v>
      </c>
      <c r="Q170" s="10">
        <v>0</v>
      </c>
      <c r="R170" s="9">
        <f>+O170+P170+Q170</f>
        <v>0</v>
      </c>
      <c r="S170" s="9">
        <f>+M170+R170</f>
        <v>0</v>
      </c>
      <c r="T170" s="10">
        <v>0</v>
      </c>
      <c r="U170" s="10">
        <v>0</v>
      </c>
      <c r="V170" s="11" t="e">
        <f>+R170/S170*100</f>
        <v>#DIV/0!</v>
      </c>
      <c r="W170" s="1"/>
    </row>
    <row r="171" spans="1:23" ht="15" customHeight="1">
      <c r="A171" s="1"/>
      <c r="B171" s="5" t="s">
        <v>50</v>
      </c>
      <c r="C171" s="6" t="s">
        <v>40</v>
      </c>
      <c r="D171" s="6" t="s">
        <v>63</v>
      </c>
      <c r="E171" s="6" t="s">
        <v>69</v>
      </c>
      <c r="F171" s="6" t="s">
        <v>27</v>
      </c>
      <c r="G171" s="6" t="s">
        <v>27</v>
      </c>
      <c r="H171" s="7" t="s">
        <v>38</v>
      </c>
      <c r="I171" s="13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9">
        <f>+O179</f>
        <v>0</v>
      </c>
      <c r="P171" s="10">
        <v>0</v>
      </c>
      <c r="Q171" s="10">
        <v>0</v>
      </c>
      <c r="R171" s="9">
        <f>+O171+P171+Q171</f>
        <v>0</v>
      </c>
      <c r="S171" s="9">
        <f>+M171+R171</f>
        <v>0</v>
      </c>
      <c r="T171" s="10">
        <v>0</v>
      </c>
      <c r="U171" s="10">
        <v>0</v>
      </c>
      <c r="V171" s="11" t="e">
        <f>+R171/S171*100</f>
        <v>#DIV/0!</v>
      </c>
      <c r="W171" s="1"/>
    </row>
    <row r="172" spans="1:23" ht="15" customHeight="1">
      <c r="A172" s="1"/>
      <c r="B172" s="5" t="s">
        <v>50</v>
      </c>
      <c r="C172" s="6" t="s">
        <v>40</v>
      </c>
      <c r="D172" s="6" t="s">
        <v>63</v>
      </c>
      <c r="E172" s="6" t="s">
        <v>69</v>
      </c>
      <c r="F172" s="6" t="s">
        <v>27</v>
      </c>
      <c r="G172" s="6" t="s">
        <v>27</v>
      </c>
      <c r="H172" s="7" t="s">
        <v>39</v>
      </c>
      <c r="I172" s="13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9">
        <f>+O180</f>
        <v>0</v>
      </c>
      <c r="P172" s="10">
        <v>0</v>
      </c>
      <c r="Q172" s="10">
        <v>0</v>
      </c>
      <c r="R172" s="9">
        <f>+O172+P172+Q172</f>
        <v>0</v>
      </c>
      <c r="S172" s="9">
        <f>+M172+R172</f>
        <v>0</v>
      </c>
      <c r="T172" s="10">
        <v>0</v>
      </c>
      <c r="U172" s="10">
        <v>0</v>
      </c>
      <c r="V172" s="11" t="e">
        <f>+R172/S172*100</f>
        <v>#DIV/0!</v>
      </c>
      <c r="W172" s="1"/>
    </row>
    <row r="173" spans="1:23" ht="15" customHeight="1">
      <c r="A173" s="1"/>
      <c r="B173" s="5" t="s">
        <v>50</v>
      </c>
      <c r="C173" s="6" t="s">
        <v>40</v>
      </c>
      <c r="D173" s="6" t="s">
        <v>63</v>
      </c>
      <c r="E173" s="6" t="s">
        <v>69</v>
      </c>
      <c r="F173" s="6" t="s">
        <v>27</v>
      </c>
      <c r="G173" s="6" t="s">
        <v>27</v>
      </c>
      <c r="H173" s="7" t="s">
        <v>32</v>
      </c>
      <c r="I173" s="13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1" t="e">
        <f>+O172/O169</f>
        <v>#DIV/0!</v>
      </c>
      <c r="P173" s="10">
        <v>0</v>
      </c>
      <c r="Q173" s="10">
        <v>0</v>
      </c>
      <c r="R173" s="12" t="e">
        <f>+R172/R169</f>
        <v>#DIV/0!</v>
      </c>
      <c r="S173" s="12" t="e">
        <f>+S172/S169</f>
        <v>#DIV/0!</v>
      </c>
      <c r="T173" s="10"/>
      <c r="U173" s="10"/>
      <c r="V173" s="11"/>
      <c r="W173" s="1"/>
    </row>
    <row r="174" spans="1:23" ht="15" customHeight="1">
      <c r="A174" s="1"/>
      <c r="B174" s="5" t="s">
        <v>50</v>
      </c>
      <c r="C174" s="6" t="s">
        <v>40</v>
      </c>
      <c r="D174" s="6" t="s">
        <v>63</v>
      </c>
      <c r="E174" s="6" t="s">
        <v>69</v>
      </c>
      <c r="F174" s="6" t="s">
        <v>27</v>
      </c>
      <c r="G174" s="6" t="s">
        <v>27</v>
      </c>
      <c r="H174" s="7" t="s">
        <v>33</v>
      </c>
      <c r="I174" s="13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1">
        <f>+O172-O170</f>
        <v>0</v>
      </c>
      <c r="P174" s="10">
        <v>0</v>
      </c>
      <c r="Q174" s="10">
        <v>0</v>
      </c>
      <c r="R174" s="12" t="e">
        <f>+R172/R170</f>
        <v>#DIV/0!</v>
      </c>
      <c r="S174" s="12" t="e">
        <f>+S172/S170</f>
        <v>#DIV/0!</v>
      </c>
      <c r="T174" s="10"/>
      <c r="U174" s="10"/>
      <c r="V174" s="11"/>
      <c r="W174" s="1"/>
    </row>
    <row r="175" spans="1:23" ht="15" customHeight="1">
      <c r="A175" s="1"/>
      <c r="B175" s="5" t="s">
        <v>27</v>
      </c>
      <c r="C175" s="6" t="s">
        <v>27</v>
      </c>
      <c r="D175" s="6" t="s">
        <v>27</v>
      </c>
      <c r="E175" s="6" t="s">
        <v>27</v>
      </c>
      <c r="F175" s="6" t="s">
        <v>27</v>
      </c>
      <c r="G175" s="6" t="s">
        <v>27</v>
      </c>
      <c r="H175" s="1"/>
      <c r="I175" s="13"/>
      <c r="J175" s="10"/>
      <c r="K175" s="10"/>
      <c r="L175" s="10"/>
      <c r="M175" s="10"/>
      <c r="N175" s="10"/>
      <c r="O175" s="11"/>
      <c r="P175" s="10"/>
      <c r="Q175" s="10"/>
      <c r="R175" s="11"/>
      <c r="S175" s="11"/>
      <c r="T175" s="10"/>
      <c r="U175" s="10"/>
      <c r="V175" s="11"/>
      <c r="W175" s="1"/>
    </row>
    <row r="176" spans="1:23" ht="18" customHeight="1">
      <c r="A176" s="1"/>
      <c r="B176" s="5" t="s">
        <v>50</v>
      </c>
      <c r="C176" s="6" t="s">
        <v>40</v>
      </c>
      <c r="D176" s="6" t="s">
        <v>63</v>
      </c>
      <c r="E176" s="6" t="s">
        <v>69</v>
      </c>
      <c r="F176" s="6" t="s">
        <v>71</v>
      </c>
      <c r="G176" s="6" t="s">
        <v>27</v>
      </c>
      <c r="H176" s="7" t="s">
        <v>72</v>
      </c>
      <c r="I176" s="13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/>
      <c r="U176" s="10"/>
      <c r="V176" s="11"/>
      <c r="W176" s="1"/>
    </row>
    <row r="177" spans="1:23" ht="15" customHeight="1">
      <c r="A177" s="1"/>
      <c r="B177" s="5" t="s">
        <v>50</v>
      </c>
      <c r="C177" s="6" t="s">
        <v>40</v>
      </c>
      <c r="D177" s="6" t="s">
        <v>63</v>
      </c>
      <c r="E177" s="6" t="s">
        <v>69</v>
      </c>
      <c r="F177" s="6" t="s">
        <v>71</v>
      </c>
      <c r="G177" s="6" t="s">
        <v>27</v>
      </c>
      <c r="H177" s="7" t="s">
        <v>36</v>
      </c>
      <c r="I177" s="13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9">
        <f>+O185</f>
        <v>0</v>
      </c>
      <c r="P177" s="10">
        <v>0</v>
      </c>
      <c r="Q177" s="10">
        <v>0</v>
      </c>
      <c r="R177" s="9">
        <f>+O177+P177+Q177</f>
        <v>0</v>
      </c>
      <c r="S177" s="9">
        <f>+M177+R177</f>
        <v>0</v>
      </c>
      <c r="T177" s="10">
        <v>0</v>
      </c>
      <c r="U177" s="10">
        <v>0</v>
      </c>
      <c r="V177" s="11" t="e">
        <f>+R177/S177*100</f>
        <v>#DIV/0!</v>
      </c>
      <c r="W177" s="1"/>
    </row>
    <row r="178" spans="1:23" ht="15" customHeight="1">
      <c r="A178" s="1"/>
      <c r="B178" s="5" t="s">
        <v>50</v>
      </c>
      <c r="C178" s="6" t="s">
        <v>40</v>
      </c>
      <c r="D178" s="6" t="s">
        <v>63</v>
      </c>
      <c r="E178" s="6" t="s">
        <v>69</v>
      </c>
      <c r="F178" s="6" t="s">
        <v>71</v>
      </c>
      <c r="G178" s="6" t="s">
        <v>27</v>
      </c>
      <c r="H178" s="7" t="s">
        <v>37</v>
      </c>
      <c r="I178" s="13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9">
        <f>+O186</f>
        <v>0</v>
      </c>
      <c r="P178" s="10">
        <v>0</v>
      </c>
      <c r="Q178" s="10">
        <v>0</v>
      </c>
      <c r="R178" s="9">
        <f>+O178+P178+Q178</f>
        <v>0</v>
      </c>
      <c r="S178" s="9">
        <f>+M178+R178</f>
        <v>0</v>
      </c>
      <c r="T178" s="10">
        <v>0</v>
      </c>
      <c r="U178" s="10">
        <v>0</v>
      </c>
      <c r="V178" s="11" t="e">
        <f>+R178/S178*100</f>
        <v>#DIV/0!</v>
      </c>
      <c r="W178" s="1"/>
    </row>
    <row r="179" spans="1:23" ht="15" customHeight="1">
      <c r="A179" s="1"/>
      <c r="B179" s="5" t="s">
        <v>50</v>
      </c>
      <c r="C179" s="6" t="s">
        <v>40</v>
      </c>
      <c r="D179" s="6" t="s">
        <v>63</v>
      </c>
      <c r="E179" s="6" t="s">
        <v>69</v>
      </c>
      <c r="F179" s="6" t="s">
        <v>71</v>
      </c>
      <c r="G179" s="6" t="s">
        <v>27</v>
      </c>
      <c r="H179" s="7" t="s">
        <v>38</v>
      </c>
      <c r="I179" s="13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9">
        <f>+O187</f>
        <v>0</v>
      </c>
      <c r="P179" s="10">
        <v>0</v>
      </c>
      <c r="Q179" s="10">
        <v>0</v>
      </c>
      <c r="R179" s="9">
        <f>+O179+P179+Q179</f>
        <v>0</v>
      </c>
      <c r="S179" s="9">
        <f>+M179+R179</f>
        <v>0</v>
      </c>
      <c r="T179" s="10">
        <v>0</v>
      </c>
      <c r="U179" s="10">
        <v>0</v>
      </c>
      <c r="V179" s="11" t="e">
        <f>+R179/S179*100</f>
        <v>#DIV/0!</v>
      </c>
      <c r="W179" s="1"/>
    </row>
    <row r="180" spans="1:23" ht="15" customHeight="1">
      <c r="A180" s="1"/>
      <c r="B180" s="5" t="s">
        <v>50</v>
      </c>
      <c r="C180" s="6" t="s">
        <v>40</v>
      </c>
      <c r="D180" s="6" t="s">
        <v>63</v>
      </c>
      <c r="E180" s="6" t="s">
        <v>69</v>
      </c>
      <c r="F180" s="6" t="s">
        <v>71</v>
      </c>
      <c r="G180" s="6" t="s">
        <v>27</v>
      </c>
      <c r="H180" s="7" t="s">
        <v>39</v>
      </c>
      <c r="I180" s="13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9">
        <f>+O188</f>
        <v>0</v>
      </c>
      <c r="P180" s="10">
        <v>0</v>
      </c>
      <c r="Q180" s="10">
        <v>0</v>
      </c>
      <c r="R180" s="9">
        <f>+O180+P180+Q180</f>
        <v>0</v>
      </c>
      <c r="S180" s="9">
        <f>+M180+R180</f>
        <v>0</v>
      </c>
      <c r="T180" s="10">
        <v>0</v>
      </c>
      <c r="U180" s="10">
        <v>0</v>
      </c>
      <c r="V180" s="11" t="e">
        <f>+R180/S180*100</f>
        <v>#DIV/0!</v>
      </c>
      <c r="W180" s="1"/>
    </row>
    <row r="181" spans="1:23" ht="15" customHeight="1">
      <c r="A181" s="1"/>
      <c r="B181" s="5" t="s">
        <v>50</v>
      </c>
      <c r="C181" s="6" t="s">
        <v>40</v>
      </c>
      <c r="D181" s="6" t="s">
        <v>63</v>
      </c>
      <c r="E181" s="6" t="s">
        <v>69</v>
      </c>
      <c r="F181" s="6" t="s">
        <v>71</v>
      </c>
      <c r="G181" s="6" t="s">
        <v>27</v>
      </c>
      <c r="H181" s="7" t="s">
        <v>32</v>
      </c>
      <c r="I181" s="13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1" t="e">
        <f>+O180/O177</f>
        <v>#DIV/0!</v>
      </c>
      <c r="P181" s="10">
        <v>0</v>
      </c>
      <c r="Q181" s="10">
        <v>0</v>
      </c>
      <c r="R181" s="12" t="e">
        <f>+R180/R177</f>
        <v>#DIV/0!</v>
      </c>
      <c r="S181" s="12" t="e">
        <f>+S180/S177</f>
        <v>#DIV/0!</v>
      </c>
      <c r="T181" s="10"/>
      <c r="U181" s="10"/>
      <c r="V181" s="11"/>
      <c r="W181" s="1"/>
    </row>
    <row r="182" spans="1:23" ht="15" customHeight="1">
      <c r="A182" s="1"/>
      <c r="B182" s="5" t="s">
        <v>50</v>
      </c>
      <c r="C182" s="6" t="s">
        <v>40</v>
      </c>
      <c r="D182" s="6" t="s">
        <v>63</v>
      </c>
      <c r="E182" s="6" t="s">
        <v>69</v>
      </c>
      <c r="F182" s="6" t="s">
        <v>71</v>
      </c>
      <c r="G182" s="6" t="s">
        <v>27</v>
      </c>
      <c r="H182" s="7" t="s">
        <v>33</v>
      </c>
      <c r="I182" s="13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1">
        <f>+O180-O178</f>
        <v>0</v>
      </c>
      <c r="P182" s="10">
        <v>0</v>
      </c>
      <c r="Q182" s="10">
        <v>0</v>
      </c>
      <c r="R182" s="12" t="e">
        <f>+R180/R178</f>
        <v>#DIV/0!</v>
      </c>
      <c r="S182" s="12" t="e">
        <f>+S180/S178</f>
        <v>#DIV/0!</v>
      </c>
      <c r="T182" s="10"/>
      <c r="U182" s="10"/>
      <c r="V182" s="11"/>
      <c r="W182" s="1"/>
    </row>
    <row r="183" spans="1:23" ht="15" customHeight="1">
      <c r="A183" s="1"/>
      <c r="B183" s="5" t="s">
        <v>27</v>
      </c>
      <c r="C183" s="6" t="s">
        <v>27</v>
      </c>
      <c r="D183" s="6" t="s">
        <v>27</v>
      </c>
      <c r="E183" s="6" t="s">
        <v>27</v>
      </c>
      <c r="F183" s="6" t="s">
        <v>27</v>
      </c>
      <c r="G183" s="6" t="s">
        <v>27</v>
      </c>
      <c r="H183" s="1"/>
      <c r="I183" s="13"/>
      <c r="J183" s="10"/>
      <c r="K183" s="10"/>
      <c r="L183" s="10"/>
      <c r="M183" s="10"/>
      <c r="N183" s="10"/>
      <c r="O183" s="11"/>
      <c r="P183" s="10"/>
      <c r="Q183" s="10"/>
      <c r="R183" s="11"/>
      <c r="S183" s="11"/>
      <c r="T183" s="10"/>
      <c r="U183" s="10"/>
      <c r="V183" s="11"/>
      <c r="W183" s="1"/>
    </row>
    <row r="184" spans="1:23" ht="18" customHeight="1">
      <c r="A184" s="1"/>
      <c r="B184" s="5" t="s">
        <v>50</v>
      </c>
      <c r="C184" s="6" t="s">
        <v>40</v>
      </c>
      <c r="D184" s="6" t="s">
        <v>63</v>
      </c>
      <c r="E184" s="6" t="s">
        <v>69</v>
      </c>
      <c r="F184" s="6" t="s">
        <v>71</v>
      </c>
      <c r="G184" s="6" t="s">
        <v>48</v>
      </c>
      <c r="H184" s="7" t="s">
        <v>49</v>
      </c>
      <c r="I184" s="13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/>
      <c r="U184" s="10"/>
      <c r="V184" s="11"/>
      <c r="W184" s="1"/>
    </row>
    <row r="185" spans="1:23" ht="15" customHeight="1">
      <c r="A185" s="1"/>
      <c r="B185" s="5" t="s">
        <v>50</v>
      </c>
      <c r="C185" s="6" t="s">
        <v>40</v>
      </c>
      <c r="D185" s="6" t="s">
        <v>63</v>
      </c>
      <c r="E185" s="6" t="s">
        <v>69</v>
      </c>
      <c r="F185" s="6" t="s">
        <v>71</v>
      </c>
      <c r="G185" s="6" t="s">
        <v>48</v>
      </c>
      <c r="H185" s="7" t="s">
        <v>36</v>
      </c>
      <c r="I185" s="13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9">
        <v>0</v>
      </c>
      <c r="P185" s="10">
        <v>0</v>
      </c>
      <c r="Q185" s="10">
        <v>0</v>
      </c>
      <c r="R185" s="9">
        <f>+O185+P185+Q185</f>
        <v>0</v>
      </c>
      <c r="S185" s="9">
        <f>+M185+R185</f>
        <v>0</v>
      </c>
      <c r="T185" s="10">
        <v>0</v>
      </c>
      <c r="U185" s="10">
        <v>0</v>
      </c>
      <c r="V185" s="11" t="e">
        <f>+R185/S185*100</f>
        <v>#DIV/0!</v>
      </c>
      <c r="W185" s="1"/>
    </row>
    <row r="186" spans="1:23" ht="15" customHeight="1">
      <c r="A186" s="1"/>
      <c r="B186" s="5" t="s">
        <v>50</v>
      </c>
      <c r="C186" s="6" t="s">
        <v>40</v>
      </c>
      <c r="D186" s="6" t="s">
        <v>63</v>
      </c>
      <c r="E186" s="6" t="s">
        <v>69</v>
      </c>
      <c r="F186" s="6" t="s">
        <v>71</v>
      </c>
      <c r="G186" s="6" t="s">
        <v>48</v>
      </c>
      <c r="H186" s="7" t="s">
        <v>37</v>
      </c>
      <c r="I186" s="13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9">
        <v>0</v>
      </c>
      <c r="P186" s="10">
        <v>0</v>
      </c>
      <c r="Q186" s="10">
        <v>0</v>
      </c>
      <c r="R186" s="9">
        <f>+O186+P186+Q186</f>
        <v>0</v>
      </c>
      <c r="S186" s="9">
        <f>+M186+R186</f>
        <v>0</v>
      </c>
      <c r="T186" s="10">
        <v>0</v>
      </c>
      <c r="U186" s="10">
        <v>0</v>
      </c>
      <c r="V186" s="11" t="e">
        <f>+R186/S186*100</f>
        <v>#DIV/0!</v>
      </c>
      <c r="W186" s="1"/>
    </row>
    <row r="187" spans="1:23" ht="15" customHeight="1">
      <c r="A187" s="1"/>
      <c r="B187" s="5" t="s">
        <v>50</v>
      </c>
      <c r="C187" s="6" t="s">
        <v>40</v>
      </c>
      <c r="D187" s="6" t="s">
        <v>63</v>
      </c>
      <c r="E187" s="6" t="s">
        <v>69</v>
      </c>
      <c r="F187" s="6" t="s">
        <v>71</v>
      </c>
      <c r="G187" s="6" t="s">
        <v>48</v>
      </c>
      <c r="H187" s="7" t="s">
        <v>38</v>
      </c>
      <c r="I187" s="13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9">
        <v>0</v>
      </c>
      <c r="P187" s="10">
        <v>0</v>
      </c>
      <c r="Q187" s="10">
        <v>0</v>
      </c>
      <c r="R187" s="9">
        <f>+O187+P187+Q187</f>
        <v>0</v>
      </c>
      <c r="S187" s="9">
        <f>+M187+R187</f>
        <v>0</v>
      </c>
      <c r="T187" s="10">
        <v>0</v>
      </c>
      <c r="U187" s="10">
        <v>0</v>
      </c>
      <c r="V187" s="11" t="e">
        <f>+R187/S187*100</f>
        <v>#DIV/0!</v>
      </c>
      <c r="W187" s="1"/>
    </row>
    <row r="188" spans="1:23" ht="15" customHeight="1">
      <c r="A188" s="1"/>
      <c r="B188" s="5" t="s">
        <v>50</v>
      </c>
      <c r="C188" s="6" t="s">
        <v>40</v>
      </c>
      <c r="D188" s="6" t="s">
        <v>63</v>
      </c>
      <c r="E188" s="6" t="s">
        <v>69</v>
      </c>
      <c r="F188" s="6" t="s">
        <v>71</v>
      </c>
      <c r="G188" s="6" t="s">
        <v>48</v>
      </c>
      <c r="H188" s="7" t="s">
        <v>39</v>
      </c>
      <c r="I188" s="13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9">
        <v>0</v>
      </c>
      <c r="P188" s="10">
        <v>0</v>
      </c>
      <c r="Q188" s="10">
        <v>0</v>
      </c>
      <c r="R188" s="9">
        <f>+O188+P188+Q188</f>
        <v>0</v>
      </c>
      <c r="S188" s="9">
        <f>+M188+R188</f>
        <v>0</v>
      </c>
      <c r="T188" s="10">
        <v>0</v>
      </c>
      <c r="U188" s="10">
        <v>0</v>
      </c>
      <c r="V188" s="11" t="e">
        <f>+R188/S188*100</f>
        <v>#DIV/0!</v>
      </c>
      <c r="W188" s="1"/>
    </row>
    <row r="189" spans="1:23" ht="15" customHeight="1">
      <c r="A189" s="1"/>
      <c r="B189" s="5" t="s">
        <v>50</v>
      </c>
      <c r="C189" s="6" t="s">
        <v>40</v>
      </c>
      <c r="D189" s="6" t="s">
        <v>63</v>
      </c>
      <c r="E189" s="6" t="s">
        <v>69</v>
      </c>
      <c r="F189" s="6" t="s">
        <v>71</v>
      </c>
      <c r="G189" s="6" t="s">
        <v>48</v>
      </c>
      <c r="H189" s="7" t="s">
        <v>32</v>
      </c>
      <c r="I189" s="13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1" t="e">
        <f>+O188/O185</f>
        <v>#DIV/0!</v>
      </c>
      <c r="P189" s="10">
        <v>0</v>
      </c>
      <c r="Q189" s="10">
        <v>0</v>
      </c>
      <c r="R189" s="12" t="e">
        <f>+R188/R185</f>
        <v>#DIV/0!</v>
      </c>
      <c r="S189" s="12" t="e">
        <f>+S188/S185</f>
        <v>#DIV/0!</v>
      </c>
      <c r="T189" s="10"/>
      <c r="U189" s="10"/>
      <c r="V189" s="11"/>
      <c r="W189" s="1"/>
    </row>
    <row r="190" spans="1:23" ht="15" customHeight="1">
      <c r="A190" s="1"/>
      <c r="B190" s="5" t="s">
        <v>50</v>
      </c>
      <c r="C190" s="6" t="s">
        <v>40</v>
      </c>
      <c r="D190" s="6" t="s">
        <v>63</v>
      </c>
      <c r="E190" s="6" t="s">
        <v>69</v>
      </c>
      <c r="F190" s="6" t="s">
        <v>71</v>
      </c>
      <c r="G190" s="6" t="s">
        <v>48</v>
      </c>
      <c r="H190" s="7" t="s">
        <v>33</v>
      </c>
      <c r="I190" s="13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1">
        <f>+O188-O186</f>
        <v>0</v>
      </c>
      <c r="P190" s="10">
        <v>0</v>
      </c>
      <c r="Q190" s="10">
        <v>0</v>
      </c>
      <c r="R190" s="12" t="e">
        <f>+R188/R186</f>
        <v>#DIV/0!</v>
      </c>
      <c r="S190" s="12" t="e">
        <f>+S188/S186</f>
        <v>#DIV/0!</v>
      </c>
      <c r="T190" s="10"/>
      <c r="U190" s="10"/>
      <c r="V190" s="11"/>
      <c r="W190" s="1"/>
    </row>
    <row r="191" spans="1:23" ht="15" customHeight="1">
      <c r="A191" s="1"/>
      <c r="B191" s="5" t="s">
        <v>27</v>
      </c>
      <c r="C191" s="6" t="s">
        <v>27</v>
      </c>
      <c r="D191" s="6" t="s">
        <v>27</v>
      </c>
      <c r="E191" s="6" t="s">
        <v>27</v>
      </c>
      <c r="F191" s="6" t="s">
        <v>27</v>
      </c>
      <c r="G191" s="6" t="s">
        <v>27</v>
      </c>
      <c r="H191" s="1"/>
      <c r="I191" s="13"/>
      <c r="J191" s="10"/>
      <c r="K191" s="10"/>
      <c r="L191" s="10"/>
      <c r="M191" s="10"/>
      <c r="N191" s="10"/>
      <c r="O191" s="11"/>
      <c r="P191" s="10"/>
      <c r="Q191" s="10"/>
      <c r="R191" s="11"/>
      <c r="S191" s="11"/>
      <c r="T191" s="10"/>
      <c r="U191" s="10"/>
      <c r="V191" s="11"/>
      <c r="W191" s="1"/>
    </row>
    <row r="192" spans="1:23" ht="18" customHeight="1">
      <c r="A192" s="1"/>
      <c r="B192" s="5" t="s">
        <v>50</v>
      </c>
      <c r="C192" s="6" t="s">
        <v>40</v>
      </c>
      <c r="D192" s="6" t="s">
        <v>73</v>
      </c>
      <c r="E192" s="6" t="s">
        <v>27</v>
      </c>
      <c r="F192" s="6" t="s">
        <v>27</v>
      </c>
      <c r="G192" s="6" t="s">
        <v>27</v>
      </c>
      <c r="H192" s="7" t="s">
        <v>74</v>
      </c>
      <c r="I192" s="13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/>
      <c r="U192" s="10"/>
      <c r="V192" s="11"/>
      <c r="W192" s="1"/>
    </row>
    <row r="193" spans="1:23" ht="15" customHeight="1">
      <c r="A193" s="1"/>
      <c r="B193" s="5" t="s">
        <v>50</v>
      </c>
      <c r="C193" s="6" t="s">
        <v>40</v>
      </c>
      <c r="D193" s="6" t="s">
        <v>73</v>
      </c>
      <c r="E193" s="6" t="s">
        <v>27</v>
      </c>
      <c r="F193" s="6" t="s">
        <v>27</v>
      </c>
      <c r="G193" s="6" t="s">
        <v>27</v>
      </c>
      <c r="H193" s="7" t="s">
        <v>36</v>
      </c>
      <c r="I193" s="21">
        <v>0</v>
      </c>
      <c r="J193" s="18">
        <f>+J201</f>
        <v>76912249</v>
      </c>
      <c r="K193" s="17">
        <v>0</v>
      </c>
      <c r="L193" s="18">
        <f>+L201</f>
        <v>0</v>
      </c>
      <c r="M193" s="18">
        <f>+I193+J193+K193+L193</f>
        <v>76912249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9">
        <f>+M193+R193</f>
        <v>76912249</v>
      </c>
      <c r="T193" s="11">
        <f>+M193/S193*100</f>
        <v>100</v>
      </c>
      <c r="U193" s="10">
        <v>0</v>
      </c>
      <c r="V193" s="10">
        <v>0</v>
      </c>
      <c r="W193" s="1"/>
    </row>
    <row r="194" spans="1:23" ht="15" customHeight="1">
      <c r="A194" s="1"/>
      <c r="B194" s="5" t="s">
        <v>50</v>
      </c>
      <c r="C194" s="6" t="s">
        <v>40</v>
      </c>
      <c r="D194" s="6" t="s">
        <v>73</v>
      </c>
      <c r="E194" s="6" t="s">
        <v>27</v>
      </c>
      <c r="F194" s="6" t="s">
        <v>27</v>
      </c>
      <c r="G194" s="6" t="s">
        <v>27</v>
      </c>
      <c r="H194" s="7" t="s">
        <v>37</v>
      </c>
      <c r="I194" s="13">
        <v>0</v>
      </c>
      <c r="J194" s="9">
        <f>+J202</f>
        <v>102435081.45</v>
      </c>
      <c r="K194" s="10">
        <v>0</v>
      </c>
      <c r="L194" s="9">
        <f>+L202</f>
        <v>0</v>
      </c>
      <c r="M194" s="9">
        <f>+I194+J194+K194+L194</f>
        <v>102435081.45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9">
        <f>+M194+R194</f>
        <v>102435081.45</v>
      </c>
      <c r="T194" s="11">
        <f>+M194/S194*100</f>
        <v>100</v>
      </c>
      <c r="U194" s="10">
        <v>0</v>
      </c>
      <c r="V194" s="10">
        <v>0</v>
      </c>
      <c r="W194" s="1"/>
    </row>
    <row r="195" spans="1:23" ht="15" customHeight="1">
      <c r="A195" s="1"/>
      <c r="B195" s="5" t="s">
        <v>50</v>
      </c>
      <c r="C195" s="6" t="s">
        <v>40</v>
      </c>
      <c r="D195" s="6" t="s">
        <v>73</v>
      </c>
      <c r="E195" s="6" t="s">
        <v>27</v>
      </c>
      <c r="F195" s="6" t="s">
        <v>27</v>
      </c>
      <c r="G195" s="6" t="s">
        <v>27</v>
      </c>
      <c r="H195" s="7" t="s">
        <v>38</v>
      </c>
      <c r="I195" s="13">
        <v>0</v>
      </c>
      <c r="J195" s="9">
        <f>+J203</f>
        <v>102136804.85000001</v>
      </c>
      <c r="K195" s="10">
        <v>0</v>
      </c>
      <c r="L195" s="9">
        <f>+L203</f>
        <v>0</v>
      </c>
      <c r="M195" s="9">
        <f>+I195+J195+K195+L195</f>
        <v>102136804.85000001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9">
        <f>+M195+R195</f>
        <v>102136804.85000001</v>
      </c>
      <c r="T195" s="11">
        <f>+M195/S195*100</f>
        <v>100</v>
      </c>
      <c r="U195" s="10">
        <v>0</v>
      </c>
      <c r="V195" s="10">
        <v>0</v>
      </c>
      <c r="W195" s="1"/>
    </row>
    <row r="196" spans="1:23" ht="15" customHeight="1">
      <c r="A196" s="1"/>
      <c r="B196" s="5" t="s">
        <v>50</v>
      </c>
      <c r="C196" s="6" t="s">
        <v>40</v>
      </c>
      <c r="D196" s="6" t="s">
        <v>73</v>
      </c>
      <c r="E196" s="6" t="s">
        <v>27</v>
      </c>
      <c r="F196" s="6" t="s">
        <v>27</v>
      </c>
      <c r="G196" s="6" t="s">
        <v>27</v>
      </c>
      <c r="H196" s="7" t="s">
        <v>39</v>
      </c>
      <c r="I196" s="13">
        <v>0</v>
      </c>
      <c r="J196" s="9">
        <f>+J204</f>
        <v>102003101.42</v>
      </c>
      <c r="K196" s="10">
        <v>0</v>
      </c>
      <c r="L196" s="9">
        <f>+L204</f>
        <v>0</v>
      </c>
      <c r="M196" s="9">
        <f>+I196+J196+K196+L196</f>
        <v>102003101.42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9">
        <f>+M196+R196</f>
        <v>102003101.42</v>
      </c>
      <c r="T196" s="11">
        <f>+M196/S196*100</f>
        <v>100</v>
      </c>
      <c r="U196" s="10">
        <v>0</v>
      </c>
      <c r="V196" s="10">
        <v>0</v>
      </c>
      <c r="W196" s="1"/>
    </row>
    <row r="197" spans="1:23" ht="15" customHeight="1">
      <c r="A197" s="1"/>
      <c r="B197" s="5" t="s">
        <v>50</v>
      </c>
      <c r="C197" s="6" t="s">
        <v>40</v>
      </c>
      <c r="D197" s="6" t="s">
        <v>73</v>
      </c>
      <c r="E197" s="6" t="s">
        <v>27</v>
      </c>
      <c r="F197" s="6" t="s">
        <v>27</v>
      </c>
      <c r="G197" s="6" t="s">
        <v>27</v>
      </c>
      <c r="H197" s="7" t="s">
        <v>32</v>
      </c>
      <c r="I197" s="14" t="e">
        <f>+I196/I193</f>
        <v>#DIV/0!</v>
      </c>
      <c r="J197" s="15">
        <f>+J196/J193</f>
        <v>1.326227002151504</v>
      </c>
      <c r="K197" s="10">
        <v>0</v>
      </c>
      <c r="L197" s="15" t="e">
        <f>+L196/L193</f>
        <v>#DIV/0!</v>
      </c>
      <c r="M197" s="11">
        <f>+M196/M193</f>
        <v>1.326227002151504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2">
        <f>+S196/S193</f>
        <v>1.326227002151504</v>
      </c>
      <c r="T197" s="11"/>
      <c r="U197" s="10"/>
      <c r="V197" s="10"/>
      <c r="W197" s="1"/>
    </row>
    <row r="198" spans="1:23" ht="15" customHeight="1">
      <c r="A198" s="1"/>
      <c r="B198" s="5" t="s">
        <v>50</v>
      </c>
      <c r="C198" s="6" t="s">
        <v>40</v>
      </c>
      <c r="D198" s="6" t="s">
        <v>73</v>
      </c>
      <c r="E198" s="6" t="s">
        <v>27</v>
      </c>
      <c r="F198" s="6" t="s">
        <v>27</v>
      </c>
      <c r="G198" s="6" t="s">
        <v>27</v>
      </c>
      <c r="H198" s="7" t="s">
        <v>33</v>
      </c>
      <c r="I198" s="12">
        <f>+I196-I194</f>
        <v>0</v>
      </c>
      <c r="J198" s="11">
        <f>+J196/J194</f>
        <v>0.995782889768962</v>
      </c>
      <c r="K198" s="10">
        <v>0</v>
      </c>
      <c r="L198" s="11" t="e">
        <f>+L196/L194</f>
        <v>#DIV/0!</v>
      </c>
      <c r="M198" s="11">
        <f>+M196/M194</f>
        <v>0.995782889768962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2">
        <f>+S196/S194</f>
        <v>0.995782889768962</v>
      </c>
      <c r="T198" s="11"/>
      <c r="U198" s="10"/>
      <c r="V198" s="10"/>
      <c r="W198" s="1"/>
    </row>
    <row r="199" spans="1:23" ht="15" customHeight="1">
      <c r="A199" s="1"/>
      <c r="B199" s="5" t="s">
        <v>27</v>
      </c>
      <c r="C199" s="6" t="s">
        <v>27</v>
      </c>
      <c r="D199" s="6" t="s">
        <v>27</v>
      </c>
      <c r="E199" s="6" t="s">
        <v>27</v>
      </c>
      <c r="F199" s="6" t="s">
        <v>27</v>
      </c>
      <c r="G199" s="6" t="s">
        <v>27</v>
      </c>
      <c r="H199" s="1"/>
      <c r="I199" s="13"/>
      <c r="J199" s="11"/>
      <c r="K199" s="10"/>
      <c r="L199" s="11"/>
      <c r="M199" s="11"/>
      <c r="N199" s="10"/>
      <c r="O199" s="10"/>
      <c r="P199" s="10"/>
      <c r="Q199" s="10"/>
      <c r="R199" s="10"/>
      <c r="S199" s="11"/>
      <c r="T199" s="11"/>
      <c r="U199" s="10"/>
      <c r="V199" s="10"/>
      <c r="W199" s="1"/>
    </row>
    <row r="200" spans="1:23" ht="24" customHeight="1">
      <c r="A200" s="1"/>
      <c r="B200" s="5" t="s">
        <v>50</v>
      </c>
      <c r="C200" s="6" t="s">
        <v>40</v>
      </c>
      <c r="D200" s="6" t="s">
        <v>73</v>
      </c>
      <c r="E200" s="6" t="s">
        <v>59</v>
      </c>
      <c r="F200" s="6" t="s">
        <v>27</v>
      </c>
      <c r="G200" s="6" t="s">
        <v>27</v>
      </c>
      <c r="H200" s="7" t="s">
        <v>60</v>
      </c>
      <c r="I200" s="13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1"/>
      <c r="U200" s="10"/>
      <c r="V200" s="10"/>
      <c r="W200" s="1"/>
    </row>
    <row r="201" spans="1:23" ht="15" customHeight="1">
      <c r="A201" s="1"/>
      <c r="B201" s="5" t="s">
        <v>50</v>
      </c>
      <c r="C201" s="6" t="s">
        <v>40</v>
      </c>
      <c r="D201" s="6" t="s">
        <v>73</v>
      </c>
      <c r="E201" s="6" t="s">
        <v>59</v>
      </c>
      <c r="F201" s="6" t="s">
        <v>27</v>
      </c>
      <c r="G201" s="6" t="s">
        <v>27</v>
      </c>
      <c r="H201" s="7" t="s">
        <v>36</v>
      </c>
      <c r="I201" s="13">
        <v>0</v>
      </c>
      <c r="J201" s="9">
        <f>+J209</f>
        <v>76912249</v>
      </c>
      <c r="K201" s="10">
        <v>0</v>
      </c>
      <c r="L201" s="9">
        <f>+L209</f>
        <v>0</v>
      </c>
      <c r="M201" s="9">
        <f>+I201+J201+K201+L201</f>
        <v>76912249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9">
        <f>+M201+R201</f>
        <v>76912249</v>
      </c>
      <c r="T201" s="11">
        <f>+M201/S201*100</f>
        <v>100</v>
      </c>
      <c r="U201" s="10">
        <v>0</v>
      </c>
      <c r="V201" s="10">
        <v>0</v>
      </c>
      <c r="W201" s="1"/>
    </row>
    <row r="202" spans="1:23" ht="15" customHeight="1">
      <c r="A202" s="1"/>
      <c r="B202" s="5" t="s">
        <v>50</v>
      </c>
      <c r="C202" s="6" t="s">
        <v>40</v>
      </c>
      <c r="D202" s="6" t="s">
        <v>73</v>
      </c>
      <c r="E202" s="6" t="s">
        <v>59</v>
      </c>
      <c r="F202" s="6" t="s">
        <v>27</v>
      </c>
      <c r="G202" s="6" t="s">
        <v>27</v>
      </c>
      <c r="H202" s="7" t="s">
        <v>37</v>
      </c>
      <c r="I202" s="13">
        <v>0</v>
      </c>
      <c r="J202" s="9">
        <f>+J210</f>
        <v>102435081.45</v>
      </c>
      <c r="K202" s="10">
        <v>0</v>
      </c>
      <c r="L202" s="9">
        <f>+L210</f>
        <v>0</v>
      </c>
      <c r="M202" s="9">
        <f>+I202+J202+K202+L202</f>
        <v>102435081.45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9">
        <f>+M202+R202</f>
        <v>102435081.45</v>
      </c>
      <c r="T202" s="11">
        <f>+M202/S202*100</f>
        <v>100</v>
      </c>
      <c r="U202" s="10">
        <v>0</v>
      </c>
      <c r="V202" s="10">
        <v>0</v>
      </c>
      <c r="W202" s="1"/>
    </row>
    <row r="203" spans="1:23" ht="15" customHeight="1">
      <c r="A203" s="1"/>
      <c r="B203" s="5" t="s">
        <v>50</v>
      </c>
      <c r="C203" s="6" t="s">
        <v>40</v>
      </c>
      <c r="D203" s="6" t="s">
        <v>73</v>
      </c>
      <c r="E203" s="6" t="s">
        <v>59</v>
      </c>
      <c r="F203" s="6" t="s">
        <v>27</v>
      </c>
      <c r="G203" s="6" t="s">
        <v>27</v>
      </c>
      <c r="H203" s="7" t="s">
        <v>38</v>
      </c>
      <c r="I203" s="13">
        <v>0</v>
      </c>
      <c r="J203" s="9">
        <f>+J211</f>
        <v>102136804.85000001</v>
      </c>
      <c r="K203" s="10">
        <v>0</v>
      </c>
      <c r="L203" s="9">
        <f>+L211</f>
        <v>0</v>
      </c>
      <c r="M203" s="9">
        <f>+I203+J203+K203+L203</f>
        <v>102136804.85000001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9">
        <f>+M203+R203</f>
        <v>102136804.85000001</v>
      </c>
      <c r="T203" s="11">
        <f>+M203/S203*100</f>
        <v>100</v>
      </c>
      <c r="U203" s="10">
        <v>0</v>
      </c>
      <c r="V203" s="10">
        <v>0</v>
      </c>
      <c r="W203" s="1"/>
    </row>
    <row r="204" spans="1:23" ht="15" customHeight="1">
      <c r="A204" s="1"/>
      <c r="B204" s="5" t="s">
        <v>50</v>
      </c>
      <c r="C204" s="6" t="s">
        <v>40</v>
      </c>
      <c r="D204" s="6" t="s">
        <v>73</v>
      </c>
      <c r="E204" s="6" t="s">
        <v>59</v>
      </c>
      <c r="F204" s="6" t="s">
        <v>27</v>
      </c>
      <c r="G204" s="6" t="s">
        <v>27</v>
      </c>
      <c r="H204" s="7" t="s">
        <v>39</v>
      </c>
      <c r="I204" s="13">
        <v>0</v>
      </c>
      <c r="J204" s="9">
        <f>+J212</f>
        <v>102003101.42</v>
      </c>
      <c r="K204" s="10">
        <v>0</v>
      </c>
      <c r="L204" s="9">
        <f>+L212</f>
        <v>0</v>
      </c>
      <c r="M204" s="9">
        <f>+I204+J204+K204+L204</f>
        <v>102003101.42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9">
        <f>+M204+R204</f>
        <v>102003101.42</v>
      </c>
      <c r="T204" s="11">
        <f>+M204/S204*100</f>
        <v>100</v>
      </c>
      <c r="U204" s="10">
        <v>0</v>
      </c>
      <c r="V204" s="10">
        <v>0</v>
      </c>
      <c r="W204" s="1"/>
    </row>
    <row r="205" spans="1:23" ht="15" customHeight="1">
      <c r="A205" s="1"/>
      <c r="B205" s="5" t="s">
        <v>50</v>
      </c>
      <c r="C205" s="6" t="s">
        <v>40</v>
      </c>
      <c r="D205" s="6" t="s">
        <v>73</v>
      </c>
      <c r="E205" s="6" t="s">
        <v>59</v>
      </c>
      <c r="F205" s="6" t="s">
        <v>27</v>
      </c>
      <c r="G205" s="6" t="s">
        <v>27</v>
      </c>
      <c r="H205" s="7" t="s">
        <v>32</v>
      </c>
      <c r="I205" s="14" t="e">
        <f>+I204/I201</f>
        <v>#DIV/0!</v>
      </c>
      <c r="J205" s="15">
        <f>+J204/J201</f>
        <v>1.326227002151504</v>
      </c>
      <c r="K205" s="10">
        <v>0</v>
      </c>
      <c r="L205" s="15" t="e">
        <f>+L204/L201</f>
        <v>#DIV/0!</v>
      </c>
      <c r="M205" s="11">
        <f>+M204/M201</f>
        <v>1.326227002151504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2">
        <f>+S204/S201</f>
        <v>1.326227002151504</v>
      </c>
      <c r="T205" s="11"/>
      <c r="U205" s="10"/>
      <c r="V205" s="10"/>
      <c r="W205" s="1"/>
    </row>
    <row r="206" spans="1:23" ht="15" customHeight="1">
      <c r="A206" s="1"/>
      <c r="B206" s="5" t="s">
        <v>50</v>
      </c>
      <c r="C206" s="6" t="s">
        <v>40</v>
      </c>
      <c r="D206" s="6" t="s">
        <v>73</v>
      </c>
      <c r="E206" s="6" t="s">
        <v>59</v>
      </c>
      <c r="F206" s="6" t="s">
        <v>27</v>
      </c>
      <c r="G206" s="6" t="s">
        <v>27</v>
      </c>
      <c r="H206" s="7" t="s">
        <v>33</v>
      </c>
      <c r="I206" s="12">
        <f>+I204-I202</f>
        <v>0</v>
      </c>
      <c r="J206" s="11">
        <f>+J204/J202</f>
        <v>0.995782889768962</v>
      </c>
      <c r="K206" s="10">
        <v>0</v>
      </c>
      <c r="L206" s="11" t="e">
        <f>+L204/L202</f>
        <v>#DIV/0!</v>
      </c>
      <c r="M206" s="11">
        <f>+M204/M202</f>
        <v>0.995782889768962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2">
        <f>+S204/S202</f>
        <v>0.995782889768962</v>
      </c>
      <c r="T206" s="11"/>
      <c r="U206" s="10"/>
      <c r="V206" s="10"/>
      <c r="W206" s="1"/>
    </row>
    <row r="207" spans="1:23" ht="15" customHeight="1">
      <c r="A207" s="1"/>
      <c r="B207" s="5" t="s">
        <v>27</v>
      </c>
      <c r="C207" s="6" t="s">
        <v>27</v>
      </c>
      <c r="D207" s="6" t="s">
        <v>27</v>
      </c>
      <c r="E207" s="6" t="s">
        <v>27</v>
      </c>
      <c r="F207" s="6" t="s">
        <v>27</v>
      </c>
      <c r="G207" s="6" t="s">
        <v>27</v>
      </c>
      <c r="H207" s="1"/>
      <c r="I207" s="13"/>
      <c r="J207" s="11"/>
      <c r="K207" s="10"/>
      <c r="L207" s="11"/>
      <c r="M207" s="11"/>
      <c r="N207" s="10"/>
      <c r="O207" s="10"/>
      <c r="P207" s="10"/>
      <c r="Q207" s="10"/>
      <c r="R207" s="10"/>
      <c r="S207" s="11"/>
      <c r="T207" s="11"/>
      <c r="U207" s="10"/>
      <c r="V207" s="10"/>
      <c r="W207" s="1"/>
    </row>
    <row r="208" spans="1:23" ht="18" customHeight="1">
      <c r="A208" s="1"/>
      <c r="B208" s="5" t="s">
        <v>50</v>
      </c>
      <c r="C208" s="6" t="s">
        <v>40</v>
      </c>
      <c r="D208" s="6" t="s">
        <v>73</v>
      </c>
      <c r="E208" s="6" t="s">
        <v>59</v>
      </c>
      <c r="F208" s="6" t="s">
        <v>61</v>
      </c>
      <c r="G208" s="6" t="s">
        <v>27</v>
      </c>
      <c r="H208" s="7" t="s">
        <v>62</v>
      </c>
      <c r="I208" s="13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1"/>
      <c r="U208" s="10"/>
      <c r="V208" s="10"/>
      <c r="W208" s="1"/>
    </row>
    <row r="209" spans="1:23" ht="15" customHeight="1">
      <c r="A209" s="1"/>
      <c r="B209" s="5" t="s">
        <v>50</v>
      </c>
      <c r="C209" s="6" t="s">
        <v>40</v>
      </c>
      <c r="D209" s="6" t="s">
        <v>73</v>
      </c>
      <c r="E209" s="6" t="s">
        <v>59</v>
      </c>
      <c r="F209" s="6" t="s">
        <v>61</v>
      </c>
      <c r="G209" s="6" t="s">
        <v>27</v>
      </c>
      <c r="H209" s="7" t="s">
        <v>36</v>
      </c>
      <c r="I209" s="13">
        <v>0</v>
      </c>
      <c r="J209" s="9">
        <f>+J217</f>
        <v>76912249</v>
      </c>
      <c r="K209" s="10">
        <v>0</v>
      </c>
      <c r="L209" s="9">
        <f>+L217</f>
        <v>0</v>
      </c>
      <c r="M209" s="9">
        <f>+I209+J209+K209+L209</f>
        <v>76912249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9">
        <f>+M209+R209</f>
        <v>76912249</v>
      </c>
      <c r="T209" s="11">
        <f>+M209/S209*100</f>
        <v>100</v>
      </c>
      <c r="U209" s="10">
        <v>0</v>
      </c>
      <c r="V209" s="10">
        <v>0</v>
      </c>
      <c r="W209" s="1"/>
    </row>
    <row r="210" spans="1:23" ht="15" customHeight="1">
      <c r="A210" s="1"/>
      <c r="B210" s="5" t="s">
        <v>50</v>
      </c>
      <c r="C210" s="6" t="s">
        <v>40</v>
      </c>
      <c r="D210" s="6" t="s">
        <v>73</v>
      </c>
      <c r="E210" s="6" t="s">
        <v>59</v>
      </c>
      <c r="F210" s="6" t="s">
        <v>61</v>
      </c>
      <c r="G210" s="6" t="s">
        <v>27</v>
      </c>
      <c r="H210" s="7" t="s">
        <v>37</v>
      </c>
      <c r="I210" s="13">
        <v>0</v>
      </c>
      <c r="J210" s="9">
        <f>+J218</f>
        <v>102435081.45</v>
      </c>
      <c r="K210" s="10">
        <v>0</v>
      </c>
      <c r="L210" s="9">
        <f>+L218</f>
        <v>0</v>
      </c>
      <c r="M210" s="9">
        <f>+I210+J210+K210+L210</f>
        <v>102435081.45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9">
        <f>+M210+R210</f>
        <v>102435081.45</v>
      </c>
      <c r="T210" s="11">
        <f>+M210/S210*100</f>
        <v>100</v>
      </c>
      <c r="U210" s="10">
        <v>0</v>
      </c>
      <c r="V210" s="10">
        <v>0</v>
      </c>
      <c r="W210" s="1"/>
    </row>
    <row r="211" spans="1:23" ht="15" customHeight="1">
      <c r="A211" s="1"/>
      <c r="B211" s="5" t="s">
        <v>50</v>
      </c>
      <c r="C211" s="6" t="s">
        <v>40</v>
      </c>
      <c r="D211" s="6" t="s">
        <v>73</v>
      </c>
      <c r="E211" s="6" t="s">
        <v>59</v>
      </c>
      <c r="F211" s="6" t="s">
        <v>61</v>
      </c>
      <c r="G211" s="6" t="s">
        <v>27</v>
      </c>
      <c r="H211" s="7" t="s">
        <v>38</v>
      </c>
      <c r="I211" s="13">
        <v>0</v>
      </c>
      <c r="J211" s="9">
        <f>+J219</f>
        <v>102136804.85000001</v>
      </c>
      <c r="K211" s="10">
        <v>0</v>
      </c>
      <c r="L211" s="9">
        <f>+L219</f>
        <v>0</v>
      </c>
      <c r="M211" s="9">
        <f>+I211+J211+K211+L211</f>
        <v>102136804.85000001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9">
        <f>+M211+R211</f>
        <v>102136804.85000001</v>
      </c>
      <c r="T211" s="11">
        <f>+M211/S211*100</f>
        <v>100</v>
      </c>
      <c r="U211" s="10">
        <v>0</v>
      </c>
      <c r="V211" s="10">
        <v>0</v>
      </c>
      <c r="W211" s="1"/>
    </row>
    <row r="212" spans="1:23" ht="15" customHeight="1">
      <c r="A212" s="1"/>
      <c r="B212" s="5" t="s">
        <v>50</v>
      </c>
      <c r="C212" s="6" t="s">
        <v>40</v>
      </c>
      <c r="D212" s="6" t="s">
        <v>73</v>
      </c>
      <c r="E212" s="6" t="s">
        <v>59</v>
      </c>
      <c r="F212" s="6" t="s">
        <v>61</v>
      </c>
      <c r="G212" s="6" t="s">
        <v>27</v>
      </c>
      <c r="H212" s="7" t="s">
        <v>39</v>
      </c>
      <c r="I212" s="13">
        <v>0</v>
      </c>
      <c r="J212" s="9">
        <f>+J220</f>
        <v>102003101.42</v>
      </c>
      <c r="K212" s="10">
        <v>0</v>
      </c>
      <c r="L212" s="9">
        <f>+L220</f>
        <v>0</v>
      </c>
      <c r="M212" s="9">
        <f>+I212+J212+K212+L212</f>
        <v>102003101.42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9">
        <f>+M212+R212</f>
        <v>102003101.42</v>
      </c>
      <c r="T212" s="11">
        <f>+M212/S212*100</f>
        <v>100</v>
      </c>
      <c r="U212" s="10">
        <v>0</v>
      </c>
      <c r="V212" s="10">
        <v>0</v>
      </c>
      <c r="W212" s="1"/>
    </row>
    <row r="213" spans="1:23" ht="15" customHeight="1">
      <c r="A213" s="1"/>
      <c r="B213" s="5" t="s">
        <v>50</v>
      </c>
      <c r="C213" s="6" t="s">
        <v>40</v>
      </c>
      <c r="D213" s="6" t="s">
        <v>73</v>
      </c>
      <c r="E213" s="6" t="s">
        <v>59</v>
      </c>
      <c r="F213" s="6" t="s">
        <v>61</v>
      </c>
      <c r="G213" s="6" t="s">
        <v>27</v>
      </c>
      <c r="H213" s="7" t="s">
        <v>32</v>
      </c>
      <c r="I213" s="14" t="e">
        <f>+I212/I209</f>
        <v>#DIV/0!</v>
      </c>
      <c r="J213" s="15">
        <f>+J212/J209</f>
        <v>1.326227002151504</v>
      </c>
      <c r="K213" s="10">
        <v>0</v>
      </c>
      <c r="L213" s="15" t="e">
        <f>+L212/L209</f>
        <v>#DIV/0!</v>
      </c>
      <c r="M213" s="11">
        <f>+M212/M209</f>
        <v>1.326227002151504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2">
        <f>+S212/S209</f>
        <v>1.326227002151504</v>
      </c>
      <c r="T213" s="11"/>
      <c r="U213" s="10"/>
      <c r="V213" s="10"/>
      <c r="W213" s="1"/>
    </row>
    <row r="214" spans="1:23" ht="15" customHeight="1">
      <c r="A214" s="1"/>
      <c r="B214" s="5" t="s">
        <v>50</v>
      </c>
      <c r="C214" s="6" t="s">
        <v>40</v>
      </c>
      <c r="D214" s="6" t="s">
        <v>73</v>
      </c>
      <c r="E214" s="6" t="s">
        <v>59</v>
      </c>
      <c r="F214" s="6" t="s">
        <v>61</v>
      </c>
      <c r="G214" s="6" t="s">
        <v>27</v>
      </c>
      <c r="H214" s="7" t="s">
        <v>33</v>
      </c>
      <c r="I214" s="12">
        <f>+I212-I210</f>
        <v>0</v>
      </c>
      <c r="J214" s="11">
        <f>+J212/J210</f>
        <v>0.995782889768962</v>
      </c>
      <c r="K214" s="10">
        <v>0</v>
      </c>
      <c r="L214" s="11" t="e">
        <f>+L212/L210</f>
        <v>#DIV/0!</v>
      </c>
      <c r="M214" s="11">
        <f>+M212/M210</f>
        <v>0.995782889768962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2">
        <f>+S212/S210</f>
        <v>0.995782889768962</v>
      </c>
      <c r="T214" s="11"/>
      <c r="U214" s="10"/>
      <c r="V214" s="10"/>
      <c r="W214" s="1"/>
    </row>
    <row r="215" spans="1:23" ht="15" customHeight="1">
      <c r="A215" s="1"/>
      <c r="B215" s="5" t="s">
        <v>27</v>
      </c>
      <c r="C215" s="6" t="s">
        <v>27</v>
      </c>
      <c r="D215" s="6" t="s">
        <v>27</v>
      </c>
      <c r="E215" s="6" t="s">
        <v>27</v>
      </c>
      <c r="F215" s="6" t="s">
        <v>27</v>
      </c>
      <c r="G215" s="6" t="s">
        <v>27</v>
      </c>
      <c r="H215" s="1"/>
      <c r="I215" s="13"/>
      <c r="J215" s="11"/>
      <c r="K215" s="10"/>
      <c r="L215" s="11"/>
      <c r="M215" s="11"/>
      <c r="N215" s="10"/>
      <c r="O215" s="10"/>
      <c r="P215" s="10"/>
      <c r="Q215" s="10"/>
      <c r="R215" s="10"/>
      <c r="S215" s="11"/>
      <c r="T215" s="11"/>
      <c r="U215" s="10"/>
      <c r="V215" s="10"/>
      <c r="W215" s="1"/>
    </row>
    <row r="216" spans="1:23" ht="18" customHeight="1">
      <c r="A216" s="1"/>
      <c r="B216" s="5" t="s">
        <v>50</v>
      </c>
      <c r="C216" s="6" t="s">
        <v>40</v>
      </c>
      <c r="D216" s="6" t="s">
        <v>73</v>
      </c>
      <c r="E216" s="6" t="s">
        <v>59</v>
      </c>
      <c r="F216" s="35" t="s">
        <v>61</v>
      </c>
      <c r="G216" s="35" t="s">
        <v>48</v>
      </c>
      <c r="H216" s="36" t="s">
        <v>49</v>
      </c>
      <c r="I216" s="21">
        <v>0</v>
      </c>
      <c r="J216" s="17">
        <v>0</v>
      </c>
      <c r="K216" s="17">
        <v>0</v>
      </c>
      <c r="L216" s="17">
        <v>0</v>
      </c>
      <c r="M216" s="17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1"/>
      <c r="U216" s="10"/>
      <c r="V216" s="10"/>
      <c r="W216" s="1"/>
    </row>
    <row r="217" spans="1:23" ht="15" customHeight="1">
      <c r="A217" s="1"/>
      <c r="B217" s="5" t="s">
        <v>50</v>
      </c>
      <c r="C217" s="6" t="s">
        <v>40</v>
      </c>
      <c r="D217" s="6" t="s">
        <v>73</v>
      </c>
      <c r="E217" s="6" t="s">
        <v>59</v>
      </c>
      <c r="F217" s="35" t="s">
        <v>61</v>
      </c>
      <c r="G217" s="35" t="s">
        <v>48</v>
      </c>
      <c r="H217" s="36" t="s">
        <v>36</v>
      </c>
      <c r="I217" s="21">
        <v>0</v>
      </c>
      <c r="J217" s="18">
        <v>76912249</v>
      </c>
      <c r="K217" s="17">
        <v>0</v>
      </c>
      <c r="L217" s="18">
        <v>0</v>
      </c>
      <c r="M217" s="18">
        <f>+I217+J217+K217+L217</f>
        <v>76912249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9">
        <f>+M217+R217</f>
        <v>76912249</v>
      </c>
      <c r="T217" s="11">
        <f>+M217/S217*100</f>
        <v>100</v>
      </c>
      <c r="U217" s="10">
        <v>0</v>
      </c>
      <c r="V217" s="10">
        <v>0</v>
      </c>
      <c r="W217" s="1"/>
    </row>
    <row r="218" spans="1:23" ht="15" customHeight="1">
      <c r="A218" s="1"/>
      <c r="B218" s="5" t="s">
        <v>50</v>
      </c>
      <c r="C218" s="6" t="s">
        <v>40</v>
      </c>
      <c r="D218" s="6" t="s">
        <v>73</v>
      </c>
      <c r="E218" s="6" t="s">
        <v>59</v>
      </c>
      <c r="F218" s="35" t="s">
        <v>61</v>
      </c>
      <c r="G218" s="35" t="s">
        <v>48</v>
      </c>
      <c r="H218" s="36" t="s">
        <v>37</v>
      </c>
      <c r="I218" s="21">
        <v>0</v>
      </c>
      <c r="J218" s="18">
        <v>102435081.45</v>
      </c>
      <c r="K218" s="17">
        <v>0</v>
      </c>
      <c r="L218" s="18">
        <v>0</v>
      </c>
      <c r="M218" s="18">
        <f>+I218+J218+K218+L218</f>
        <v>102435081.45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9">
        <f>+M218+R218</f>
        <v>102435081.45</v>
      </c>
      <c r="T218" s="11">
        <f>+M218/S218*100</f>
        <v>100</v>
      </c>
      <c r="U218" s="10">
        <v>0</v>
      </c>
      <c r="V218" s="10">
        <v>0</v>
      </c>
      <c r="W218" s="1"/>
    </row>
    <row r="219" spans="1:23" ht="15" customHeight="1">
      <c r="A219" s="1"/>
      <c r="B219" s="5" t="s">
        <v>50</v>
      </c>
      <c r="C219" s="6" t="s">
        <v>40</v>
      </c>
      <c r="D219" s="6" t="s">
        <v>73</v>
      </c>
      <c r="E219" s="6" t="s">
        <v>59</v>
      </c>
      <c r="F219" s="35" t="s">
        <v>61</v>
      </c>
      <c r="G219" s="35" t="s">
        <v>48</v>
      </c>
      <c r="H219" s="36" t="s">
        <v>38</v>
      </c>
      <c r="I219" s="21">
        <v>0</v>
      </c>
      <c r="J219" s="18">
        <v>102136804.85000001</v>
      </c>
      <c r="K219" s="17">
        <v>0</v>
      </c>
      <c r="L219" s="18">
        <v>0</v>
      </c>
      <c r="M219" s="18">
        <f>+I219+J219+K219+L219</f>
        <v>102136804.85000001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9">
        <f>+M219+R219</f>
        <v>102136804.85000001</v>
      </c>
      <c r="T219" s="11">
        <f>+M219/S219*100</f>
        <v>100</v>
      </c>
      <c r="U219" s="10">
        <v>0</v>
      </c>
      <c r="V219" s="10">
        <v>0</v>
      </c>
      <c r="W219" s="1"/>
    </row>
    <row r="220" spans="1:23" ht="15" customHeight="1">
      <c r="A220" s="1"/>
      <c r="B220" s="5" t="s">
        <v>50</v>
      </c>
      <c r="C220" s="6" t="s">
        <v>40</v>
      </c>
      <c r="D220" s="6" t="s">
        <v>73</v>
      </c>
      <c r="E220" s="6" t="s">
        <v>59</v>
      </c>
      <c r="F220" s="35" t="s">
        <v>61</v>
      </c>
      <c r="G220" s="35" t="s">
        <v>48</v>
      </c>
      <c r="H220" s="36" t="s">
        <v>39</v>
      </c>
      <c r="I220" s="21">
        <v>0</v>
      </c>
      <c r="J220" s="18">
        <v>102003101.42</v>
      </c>
      <c r="K220" s="17">
        <v>0</v>
      </c>
      <c r="L220" s="18">
        <v>0</v>
      </c>
      <c r="M220" s="18">
        <f>+I220+J220+K220+L220</f>
        <v>102003101.42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9">
        <f>+M220+R220</f>
        <v>102003101.42</v>
      </c>
      <c r="T220" s="11">
        <f>+M220/S220*100</f>
        <v>100</v>
      </c>
      <c r="U220" s="10">
        <v>0</v>
      </c>
      <c r="V220" s="10">
        <v>0</v>
      </c>
      <c r="W220" s="1"/>
    </row>
    <row r="221" spans="1:23" ht="15" customHeight="1">
      <c r="A221" s="1"/>
      <c r="B221" s="5" t="s">
        <v>50</v>
      </c>
      <c r="C221" s="6" t="s">
        <v>40</v>
      </c>
      <c r="D221" s="6" t="s">
        <v>73</v>
      </c>
      <c r="E221" s="6" t="s">
        <v>59</v>
      </c>
      <c r="F221" s="35" t="s">
        <v>61</v>
      </c>
      <c r="G221" s="35" t="s">
        <v>48</v>
      </c>
      <c r="H221" s="36" t="s">
        <v>32</v>
      </c>
      <c r="I221" s="22" t="e">
        <f>+I220/I217</f>
        <v>#DIV/0!</v>
      </c>
      <c r="J221" s="20">
        <f>+J220/J217</f>
        <v>1.326227002151504</v>
      </c>
      <c r="K221" s="17">
        <v>0</v>
      </c>
      <c r="L221" s="20" t="e">
        <f>+L220/L217</f>
        <v>#DIV/0!</v>
      </c>
      <c r="M221" s="20">
        <f>+M220/M217</f>
        <v>1.326227002151504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2">
        <f>+S220/S217</f>
        <v>1.326227002151504</v>
      </c>
      <c r="T221" s="11"/>
      <c r="U221" s="10"/>
      <c r="V221" s="10"/>
      <c r="W221" s="1"/>
    </row>
    <row r="222" spans="1:23" ht="15" customHeight="1">
      <c r="A222" s="1"/>
      <c r="B222" s="5" t="s">
        <v>50</v>
      </c>
      <c r="C222" s="6" t="s">
        <v>40</v>
      </c>
      <c r="D222" s="6" t="s">
        <v>73</v>
      </c>
      <c r="E222" s="6" t="s">
        <v>59</v>
      </c>
      <c r="F222" s="35" t="s">
        <v>61</v>
      </c>
      <c r="G222" s="35" t="s">
        <v>48</v>
      </c>
      <c r="H222" s="36" t="s">
        <v>33</v>
      </c>
      <c r="I222" s="19">
        <f>+I220-I218</f>
        <v>0</v>
      </c>
      <c r="J222" s="20">
        <f>+J220/J218</f>
        <v>0.995782889768962</v>
      </c>
      <c r="K222" s="17">
        <v>0</v>
      </c>
      <c r="L222" s="20" t="e">
        <f>+L220/L218</f>
        <v>#DIV/0!</v>
      </c>
      <c r="M222" s="20">
        <f>+M220/M218</f>
        <v>0.995782889768962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2">
        <f>+S220/S218</f>
        <v>0.995782889768962</v>
      </c>
      <c r="T222" s="11"/>
      <c r="U222" s="10"/>
      <c r="V222" s="10"/>
      <c r="W222" s="1"/>
    </row>
    <row r="223" spans="1:23" ht="15" customHeight="1">
      <c r="A223" s="1"/>
      <c r="B223" s="5" t="s">
        <v>27</v>
      </c>
      <c r="C223" s="6" t="s">
        <v>27</v>
      </c>
      <c r="D223" s="6" t="s">
        <v>27</v>
      </c>
      <c r="E223" s="6" t="s">
        <v>27</v>
      </c>
      <c r="F223" s="6" t="s">
        <v>27</v>
      </c>
      <c r="G223" s="6" t="s">
        <v>27</v>
      </c>
      <c r="H223" s="1"/>
      <c r="I223" s="21"/>
      <c r="J223" s="20"/>
      <c r="K223" s="17"/>
      <c r="L223" s="20"/>
      <c r="M223" s="20"/>
      <c r="N223" s="10"/>
      <c r="O223" s="10"/>
      <c r="P223" s="10"/>
      <c r="Q223" s="10"/>
      <c r="R223" s="10"/>
      <c r="S223" s="11"/>
      <c r="T223" s="11"/>
      <c r="U223" s="10"/>
      <c r="V223" s="10"/>
      <c r="W223" s="1"/>
    </row>
    <row r="224" spans="1:23" ht="18" customHeight="1">
      <c r="A224" s="1"/>
      <c r="B224" s="5" t="s">
        <v>40</v>
      </c>
      <c r="C224" s="6" t="s">
        <v>27</v>
      </c>
      <c r="D224" s="6" t="s">
        <v>27</v>
      </c>
      <c r="E224" s="6" t="s">
        <v>27</v>
      </c>
      <c r="F224" s="6" t="s">
        <v>27</v>
      </c>
      <c r="G224" s="6" t="s">
        <v>27</v>
      </c>
      <c r="H224" s="7" t="s">
        <v>75</v>
      </c>
      <c r="I224" s="21">
        <v>0</v>
      </c>
      <c r="J224" s="17">
        <v>0</v>
      </c>
      <c r="K224" s="17">
        <v>0</v>
      </c>
      <c r="L224" s="17">
        <v>0</v>
      </c>
      <c r="M224" s="17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1"/>
      <c r="U224" s="10"/>
      <c r="V224" s="10"/>
      <c r="W224" s="1"/>
    </row>
    <row r="225" spans="1:23" ht="15" customHeight="1">
      <c r="A225" s="1"/>
      <c r="B225" s="5" t="s">
        <v>40</v>
      </c>
      <c r="C225" s="6" t="s">
        <v>27</v>
      </c>
      <c r="D225" s="6" t="s">
        <v>27</v>
      </c>
      <c r="E225" s="6" t="s">
        <v>27</v>
      </c>
      <c r="F225" s="6" t="s">
        <v>27</v>
      </c>
      <c r="G225" s="6" t="s">
        <v>27</v>
      </c>
      <c r="H225" s="7" t="s">
        <v>36</v>
      </c>
      <c r="I225" s="16">
        <f aca="true" t="shared" si="16" ref="I225:J228">+I233</f>
        <v>53766255</v>
      </c>
      <c r="J225" s="16">
        <f t="shared" si="16"/>
        <v>13140178</v>
      </c>
      <c r="K225" s="17">
        <v>0</v>
      </c>
      <c r="L225" s="17">
        <v>0</v>
      </c>
      <c r="M225" s="18">
        <f>+I225+J225+K225+L225</f>
        <v>66906433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9">
        <f>+M225+R225</f>
        <v>66906433</v>
      </c>
      <c r="T225" s="11">
        <f>+M225/S225*100</f>
        <v>100</v>
      </c>
      <c r="U225" s="10">
        <v>0</v>
      </c>
      <c r="V225" s="10">
        <v>0</v>
      </c>
      <c r="W225" s="1"/>
    </row>
    <row r="226" spans="1:23" ht="15" customHeight="1">
      <c r="A226" s="1"/>
      <c r="B226" s="5" t="s">
        <v>40</v>
      </c>
      <c r="C226" s="6" t="s">
        <v>27</v>
      </c>
      <c r="D226" s="6" t="s">
        <v>27</v>
      </c>
      <c r="E226" s="6" t="s">
        <v>27</v>
      </c>
      <c r="F226" s="6" t="s">
        <v>27</v>
      </c>
      <c r="G226" s="6" t="s">
        <v>27</v>
      </c>
      <c r="H226" s="7" t="s">
        <v>37</v>
      </c>
      <c r="I226" s="16">
        <f t="shared" si="16"/>
        <v>61422254.89</v>
      </c>
      <c r="J226" s="16">
        <f t="shared" si="16"/>
        <v>13194743</v>
      </c>
      <c r="K226" s="17">
        <v>0</v>
      </c>
      <c r="L226" s="17">
        <v>0</v>
      </c>
      <c r="M226" s="18">
        <f>+I226+J226+K226+L226</f>
        <v>74616997.89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9">
        <f>+M226+R226</f>
        <v>74616997.89</v>
      </c>
      <c r="T226" s="11">
        <f>+M226/S226*100</f>
        <v>100</v>
      </c>
      <c r="U226" s="10">
        <v>0</v>
      </c>
      <c r="V226" s="10">
        <v>0</v>
      </c>
      <c r="W226" s="1"/>
    </row>
    <row r="227" spans="1:23" ht="15" customHeight="1">
      <c r="A227" s="1"/>
      <c r="B227" s="5" t="s">
        <v>40</v>
      </c>
      <c r="C227" s="6" t="s">
        <v>27</v>
      </c>
      <c r="D227" s="6" t="s">
        <v>27</v>
      </c>
      <c r="E227" s="6" t="s">
        <v>27</v>
      </c>
      <c r="F227" s="6" t="s">
        <v>27</v>
      </c>
      <c r="G227" s="6" t="s">
        <v>27</v>
      </c>
      <c r="H227" s="7" t="s">
        <v>38</v>
      </c>
      <c r="I227" s="16">
        <f t="shared" si="16"/>
        <v>65761336.89</v>
      </c>
      <c r="J227" s="16">
        <f t="shared" si="16"/>
        <v>13278372.87</v>
      </c>
      <c r="K227" s="17">
        <v>0</v>
      </c>
      <c r="L227" s="17">
        <v>0</v>
      </c>
      <c r="M227" s="18">
        <f>+I227+J227+K227+L227</f>
        <v>79039709.76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9">
        <f>+M227+R227</f>
        <v>79039709.76</v>
      </c>
      <c r="T227" s="11">
        <f>+M227/S227*100</f>
        <v>100</v>
      </c>
      <c r="U227" s="10">
        <v>0</v>
      </c>
      <c r="V227" s="10">
        <v>0</v>
      </c>
      <c r="W227" s="1"/>
    </row>
    <row r="228" spans="1:23" ht="15" customHeight="1">
      <c r="A228" s="1"/>
      <c r="B228" s="5" t="s">
        <v>40</v>
      </c>
      <c r="C228" s="6" t="s">
        <v>27</v>
      </c>
      <c r="D228" s="6" t="s">
        <v>27</v>
      </c>
      <c r="E228" s="6" t="s">
        <v>27</v>
      </c>
      <c r="F228" s="6" t="s">
        <v>27</v>
      </c>
      <c r="G228" s="6" t="s">
        <v>27</v>
      </c>
      <c r="H228" s="7" t="s">
        <v>39</v>
      </c>
      <c r="I228" s="8">
        <f t="shared" si="16"/>
        <v>61422254.89</v>
      </c>
      <c r="J228" s="8">
        <f t="shared" si="16"/>
        <v>12534457.67</v>
      </c>
      <c r="K228" s="10">
        <v>0</v>
      </c>
      <c r="L228" s="10">
        <v>0</v>
      </c>
      <c r="M228" s="9">
        <f>+I228+J228+K228+L228</f>
        <v>73956712.56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9">
        <f>+M228+R228</f>
        <v>73956712.56</v>
      </c>
      <c r="T228" s="11">
        <f>+M228/S228*100</f>
        <v>100</v>
      </c>
      <c r="U228" s="10">
        <v>0</v>
      </c>
      <c r="V228" s="10">
        <v>0</v>
      </c>
      <c r="W228" s="1"/>
    </row>
    <row r="229" spans="1:23" ht="15" customHeight="1">
      <c r="A229" s="1"/>
      <c r="B229" s="5" t="s">
        <v>40</v>
      </c>
      <c r="C229" s="6" t="s">
        <v>27</v>
      </c>
      <c r="D229" s="6" t="s">
        <v>27</v>
      </c>
      <c r="E229" s="6" t="s">
        <v>27</v>
      </c>
      <c r="F229" s="6" t="s">
        <v>27</v>
      </c>
      <c r="G229" s="6" t="s">
        <v>27</v>
      </c>
      <c r="H229" s="7" t="s">
        <v>32</v>
      </c>
      <c r="I229" s="12">
        <f>+I228/I225</f>
        <v>1.1423941446172883</v>
      </c>
      <c r="J229" s="11">
        <f>+J228/J225</f>
        <v>0.9539031868518068</v>
      </c>
      <c r="K229" s="10">
        <v>0</v>
      </c>
      <c r="L229" s="10">
        <v>0</v>
      </c>
      <c r="M229" s="11">
        <f>+M228/M225</f>
        <v>1.1053752119770008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2">
        <f>+S228/S225</f>
        <v>1.1053752119770008</v>
      </c>
      <c r="T229" s="11"/>
      <c r="U229" s="10"/>
      <c r="V229" s="10"/>
      <c r="W229" s="1"/>
    </row>
    <row r="230" spans="1:23" ht="15" customHeight="1">
      <c r="A230" s="1"/>
      <c r="B230" s="5" t="s">
        <v>40</v>
      </c>
      <c r="C230" s="6" t="s">
        <v>27</v>
      </c>
      <c r="D230" s="6" t="s">
        <v>27</v>
      </c>
      <c r="E230" s="6" t="s">
        <v>27</v>
      </c>
      <c r="F230" s="6" t="s">
        <v>27</v>
      </c>
      <c r="G230" s="6" t="s">
        <v>27</v>
      </c>
      <c r="H230" s="7" t="s">
        <v>33</v>
      </c>
      <c r="I230" s="12">
        <f>+I228-I226</f>
        <v>0</v>
      </c>
      <c r="J230" s="11">
        <f>+J228/J226</f>
        <v>0.9499584546663774</v>
      </c>
      <c r="K230" s="10">
        <v>0</v>
      </c>
      <c r="L230" s="10">
        <v>0</v>
      </c>
      <c r="M230" s="11">
        <f>+M228/M226</f>
        <v>0.9911510064908616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2">
        <f>+S228/S226</f>
        <v>0.9911510064908616</v>
      </c>
      <c r="T230" s="11"/>
      <c r="U230" s="10"/>
      <c r="V230" s="10"/>
      <c r="W230" s="1"/>
    </row>
    <row r="231" spans="1:23" ht="15" customHeight="1">
      <c r="A231" s="1"/>
      <c r="B231" s="5" t="s">
        <v>27</v>
      </c>
      <c r="C231" s="6" t="s">
        <v>27</v>
      </c>
      <c r="D231" s="6" t="s">
        <v>27</v>
      </c>
      <c r="E231" s="6" t="s">
        <v>27</v>
      </c>
      <c r="F231" s="6" t="s">
        <v>27</v>
      </c>
      <c r="G231" s="6" t="s">
        <v>27</v>
      </c>
      <c r="H231" s="1"/>
      <c r="I231" s="12"/>
      <c r="J231" s="11"/>
      <c r="K231" s="10"/>
      <c r="L231" s="10"/>
      <c r="M231" s="11"/>
      <c r="N231" s="10"/>
      <c r="O231" s="10"/>
      <c r="P231" s="10"/>
      <c r="Q231" s="10"/>
      <c r="R231" s="10"/>
      <c r="S231" s="11"/>
      <c r="T231" s="11"/>
      <c r="U231" s="10"/>
      <c r="V231" s="10"/>
      <c r="W231" s="1"/>
    </row>
    <row r="232" spans="1:23" ht="18" customHeight="1">
      <c r="A232" s="1"/>
      <c r="B232" s="5" t="s">
        <v>40</v>
      </c>
      <c r="C232" s="6" t="s">
        <v>76</v>
      </c>
      <c r="D232" s="6" t="s">
        <v>27</v>
      </c>
      <c r="E232" s="6" t="s">
        <v>27</v>
      </c>
      <c r="F232" s="6" t="s">
        <v>27</v>
      </c>
      <c r="G232" s="6" t="s">
        <v>27</v>
      </c>
      <c r="H232" s="7" t="s">
        <v>77</v>
      </c>
      <c r="I232" s="13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1"/>
      <c r="U232" s="10"/>
      <c r="V232" s="10"/>
      <c r="W232" s="1"/>
    </row>
    <row r="233" spans="1:23" ht="15" customHeight="1">
      <c r="A233" s="1"/>
      <c r="B233" s="5" t="s">
        <v>40</v>
      </c>
      <c r="C233" s="6" t="s">
        <v>76</v>
      </c>
      <c r="D233" s="6" t="s">
        <v>27</v>
      </c>
      <c r="E233" s="6" t="s">
        <v>27</v>
      </c>
      <c r="F233" s="6" t="s">
        <v>27</v>
      </c>
      <c r="G233" s="6" t="s">
        <v>27</v>
      </c>
      <c r="H233" s="7" t="s">
        <v>36</v>
      </c>
      <c r="I233" s="8">
        <f aca="true" t="shared" si="17" ref="I233:J236">+I241</f>
        <v>53766255</v>
      </c>
      <c r="J233" s="8">
        <f t="shared" si="17"/>
        <v>13140178</v>
      </c>
      <c r="K233" s="10">
        <v>0</v>
      </c>
      <c r="L233" s="10">
        <v>0</v>
      </c>
      <c r="M233" s="9">
        <f>+I233+J233+K233+L233</f>
        <v>66906433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9">
        <f>+M233+R233</f>
        <v>66906433</v>
      </c>
      <c r="T233" s="11">
        <f>+M233/S233*100</f>
        <v>100</v>
      </c>
      <c r="U233" s="10">
        <v>0</v>
      </c>
      <c r="V233" s="10">
        <v>0</v>
      </c>
      <c r="W233" s="1"/>
    </row>
    <row r="234" spans="1:23" ht="15" customHeight="1">
      <c r="A234" s="1"/>
      <c r="B234" s="5" t="s">
        <v>40</v>
      </c>
      <c r="C234" s="6" t="s">
        <v>76</v>
      </c>
      <c r="D234" s="6" t="s">
        <v>27</v>
      </c>
      <c r="E234" s="6" t="s">
        <v>27</v>
      </c>
      <c r="F234" s="6" t="s">
        <v>27</v>
      </c>
      <c r="G234" s="6" t="s">
        <v>27</v>
      </c>
      <c r="H234" s="7" t="s">
        <v>37</v>
      </c>
      <c r="I234" s="8">
        <f t="shared" si="17"/>
        <v>61422254.89</v>
      </c>
      <c r="J234" s="8">
        <f t="shared" si="17"/>
        <v>13194743</v>
      </c>
      <c r="K234" s="10">
        <v>0</v>
      </c>
      <c r="L234" s="10">
        <v>0</v>
      </c>
      <c r="M234" s="9">
        <f>+I234+J234+K234+L234</f>
        <v>74616997.89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9">
        <f>+M234+R234</f>
        <v>74616997.89</v>
      </c>
      <c r="T234" s="11">
        <f>+M234/S234*100</f>
        <v>100</v>
      </c>
      <c r="U234" s="10">
        <v>0</v>
      </c>
      <c r="V234" s="10">
        <v>0</v>
      </c>
      <c r="W234" s="1"/>
    </row>
    <row r="235" spans="1:23" ht="15" customHeight="1">
      <c r="A235" s="1"/>
      <c r="B235" s="5" t="s">
        <v>40</v>
      </c>
      <c r="C235" s="6" t="s">
        <v>76</v>
      </c>
      <c r="D235" s="6" t="s">
        <v>27</v>
      </c>
      <c r="E235" s="6" t="s">
        <v>27</v>
      </c>
      <c r="F235" s="6" t="s">
        <v>27</v>
      </c>
      <c r="G235" s="6" t="s">
        <v>27</v>
      </c>
      <c r="H235" s="7" t="s">
        <v>38</v>
      </c>
      <c r="I235" s="8">
        <f t="shared" si="17"/>
        <v>65761336.89</v>
      </c>
      <c r="J235" s="8">
        <f t="shared" si="17"/>
        <v>13278372.87</v>
      </c>
      <c r="K235" s="10">
        <v>0</v>
      </c>
      <c r="L235" s="10">
        <v>0</v>
      </c>
      <c r="M235" s="9">
        <f>+I235+J235+K235+L235</f>
        <v>79039709.76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9">
        <f>+M235+R235</f>
        <v>79039709.76</v>
      </c>
      <c r="T235" s="11">
        <f>+M235/S235*100</f>
        <v>100</v>
      </c>
      <c r="U235" s="10">
        <v>0</v>
      </c>
      <c r="V235" s="10">
        <v>0</v>
      </c>
      <c r="W235" s="1"/>
    </row>
    <row r="236" spans="1:23" ht="15" customHeight="1">
      <c r="A236" s="1"/>
      <c r="B236" s="5" t="s">
        <v>40</v>
      </c>
      <c r="C236" s="6" t="s">
        <v>76</v>
      </c>
      <c r="D236" s="6" t="s">
        <v>27</v>
      </c>
      <c r="E236" s="6" t="s">
        <v>27</v>
      </c>
      <c r="F236" s="6" t="s">
        <v>27</v>
      </c>
      <c r="G236" s="6" t="s">
        <v>27</v>
      </c>
      <c r="H236" s="7" t="s">
        <v>39</v>
      </c>
      <c r="I236" s="8">
        <f t="shared" si="17"/>
        <v>61422254.89</v>
      </c>
      <c r="J236" s="8">
        <f t="shared" si="17"/>
        <v>12534457.67</v>
      </c>
      <c r="K236" s="10">
        <v>0</v>
      </c>
      <c r="L236" s="10">
        <v>0</v>
      </c>
      <c r="M236" s="9">
        <f>+I236+J236+K236+L236</f>
        <v>73956712.56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9">
        <f>+M236+R236</f>
        <v>73956712.56</v>
      </c>
      <c r="T236" s="11">
        <f>+M236/S236*100</f>
        <v>100</v>
      </c>
      <c r="U236" s="10">
        <v>0</v>
      </c>
      <c r="V236" s="10">
        <v>0</v>
      </c>
      <c r="W236" s="1"/>
    </row>
    <row r="237" spans="1:23" ht="15" customHeight="1">
      <c r="A237" s="1"/>
      <c r="B237" s="5" t="s">
        <v>40</v>
      </c>
      <c r="C237" s="6" t="s">
        <v>76</v>
      </c>
      <c r="D237" s="6" t="s">
        <v>27</v>
      </c>
      <c r="E237" s="6" t="s">
        <v>27</v>
      </c>
      <c r="F237" s="6" t="s">
        <v>27</v>
      </c>
      <c r="G237" s="6" t="s">
        <v>27</v>
      </c>
      <c r="H237" s="7" t="s">
        <v>32</v>
      </c>
      <c r="I237" s="12">
        <f>+I236/I233</f>
        <v>1.1423941446172883</v>
      </c>
      <c r="J237" s="11">
        <f>+J236/J233</f>
        <v>0.9539031868518068</v>
      </c>
      <c r="K237" s="10">
        <v>0</v>
      </c>
      <c r="L237" s="10">
        <v>0</v>
      </c>
      <c r="M237" s="11">
        <f>+M236/M233</f>
        <v>1.1053752119770008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2">
        <f>+S236/S233</f>
        <v>1.1053752119770008</v>
      </c>
      <c r="T237" s="11"/>
      <c r="U237" s="10"/>
      <c r="V237" s="10"/>
      <c r="W237" s="1"/>
    </row>
    <row r="238" spans="1:23" ht="15" customHeight="1">
      <c r="A238" s="1"/>
      <c r="B238" s="5" t="s">
        <v>40</v>
      </c>
      <c r="C238" s="6" t="s">
        <v>76</v>
      </c>
      <c r="D238" s="6" t="s">
        <v>27</v>
      </c>
      <c r="E238" s="6" t="s">
        <v>27</v>
      </c>
      <c r="F238" s="6" t="s">
        <v>27</v>
      </c>
      <c r="G238" s="6" t="s">
        <v>27</v>
      </c>
      <c r="H238" s="7" t="s">
        <v>33</v>
      </c>
      <c r="I238" s="12">
        <f>+I236-I234</f>
        <v>0</v>
      </c>
      <c r="J238" s="11">
        <f>+J236/J234</f>
        <v>0.9499584546663774</v>
      </c>
      <c r="K238" s="10">
        <v>0</v>
      </c>
      <c r="L238" s="10">
        <v>0</v>
      </c>
      <c r="M238" s="11">
        <f>+M236/M234</f>
        <v>0.9911510064908616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2">
        <f>+S236/S234</f>
        <v>0.9911510064908616</v>
      </c>
      <c r="T238" s="11"/>
      <c r="U238" s="10"/>
      <c r="V238" s="10"/>
      <c r="W238" s="1"/>
    </row>
    <row r="239" spans="1:23" ht="15" customHeight="1">
      <c r="A239" s="1"/>
      <c r="B239" s="5" t="s">
        <v>27</v>
      </c>
      <c r="C239" s="6" t="s">
        <v>27</v>
      </c>
      <c r="D239" s="6" t="s">
        <v>27</v>
      </c>
      <c r="E239" s="6" t="s">
        <v>27</v>
      </c>
      <c r="F239" s="6" t="s">
        <v>27</v>
      </c>
      <c r="G239" s="6" t="s">
        <v>27</v>
      </c>
      <c r="H239" s="1"/>
      <c r="I239" s="12"/>
      <c r="J239" s="11"/>
      <c r="K239" s="10"/>
      <c r="L239" s="10"/>
      <c r="M239" s="11"/>
      <c r="N239" s="10"/>
      <c r="O239" s="10"/>
      <c r="P239" s="10"/>
      <c r="Q239" s="10"/>
      <c r="R239" s="10"/>
      <c r="S239" s="11"/>
      <c r="T239" s="11"/>
      <c r="U239" s="10"/>
      <c r="V239" s="10"/>
      <c r="W239" s="1"/>
    </row>
    <row r="240" spans="1:23" ht="18" customHeight="1">
      <c r="A240" s="1"/>
      <c r="B240" s="5" t="s">
        <v>40</v>
      </c>
      <c r="C240" s="6" t="s">
        <v>76</v>
      </c>
      <c r="D240" s="6" t="s">
        <v>78</v>
      </c>
      <c r="E240" s="6" t="s">
        <v>27</v>
      </c>
      <c r="F240" s="6" t="s">
        <v>27</v>
      </c>
      <c r="G240" s="6" t="s">
        <v>27</v>
      </c>
      <c r="H240" s="7" t="s">
        <v>79</v>
      </c>
      <c r="I240" s="13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1"/>
      <c r="U240" s="10"/>
      <c r="V240" s="10"/>
      <c r="W240" s="1"/>
    </row>
    <row r="241" spans="1:23" ht="15" customHeight="1">
      <c r="A241" s="1"/>
      <c r="B241" s="5" t="s">
        <v>40</v>
      </c>
      <c r="C241" s="6" t="s">
        <v>76</v>
      </c>
      <c r="D241" s="6" t="s">
        <v>78</v>
      </c>
      <c r="E241" s="6" t="s">
        <v>27</v>
      </c>
      <c r="F241" s="6" t="s">
        <v>27</v>
      </c>
      <c r="G241" s="6" t="s">
        <v>27</v>
      </c>
      <c r="H241" s="7" t="s">
        <v>36</v>
      </c>
      <c r="I241" s="8">
        <f aca="true" t="shared" si="18" ref="I241:J244">+I249</f>
        <v>53766255</v>
      </c>
      <c r="J241" s="8">
        <f t="shared" si="18"/>
        <v>13140178</v>
      </c>
      <c r="K241" s="10">
        <v>0</v>
      </c>
      <c r="L241" s="10">
        <v>0</v>
      </c>
      <c r="M241" s="9">
        <f>+I241+J241+K241+L241</f>
        <v>66906433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9">
        <f>+M241+R241</f>
        <v>66906433</v>
      </c>
      <c r="T241" s="11">
        <f>+M241/S241*100</f>
        <v>100</v>
      </c>
      <c r="U241" s="10">
        <v>0</v>
      </c>
      <c r="V241" s="10">
        <v>0</v>
      </c>
      <c r="W241" s="1"/>
    </row>
    <row r="242" spans="1:23" ht="15" customHeight="1">
      <c r="A242" s="1"/>
      <c r="B242" s="5" t="s">
        <v>40</v>
      </c>
      <c r="C242" s="6" t="s">
        <v>76</v>
      </c>
      <c r="D242" s="6" t="s">
        <v>78</v>
      </c>
      <c r="E242" s="6" t="s">
        <v>27</v>
      </c>
      <c r="F242" s="6" t="s">
        <v>27</v>
      </c>
      <c r="G242" s="6" t="s">
        <v>27</v>
      </c>
      <c r="H242" s="7" t="s">
        <v>37</v>
      </c>
      <c r="I242" s="8">
        <f t="shared" si="18"/>
        <v>61422254.89</v>
      </c>
      <c r="J242" s="8">
        <f t="shared" si="18"/>
        <v>13194743</v>
      </c>
      <c r="K242" s="10">
        <v>0</v>
      </c>
      <c r="L242" s="10">
        <v>0</v>
      </c>
      <c r="M242" s="9">
        <f>+I242+J242+K242+L242</f>
        <v>74616997.89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9">
        <f>+M242+R242</f>
        <v>74616997.89</v>
      </c>
      <c r="T242" s="11">
        <f>+M242/S242*100</f>
        <v>100</v>
      </c>
      <c r="U242" s="10">
        <v>0</v>
      </c>
      <c r="V242" s="10">
        <v>0</v>
      </c>
      <c r="W242" s="1"/>
    </row>
    <row r="243" spans="1:23" ht="15" customHeight="1">
      <c r="A243" s="1"/>
      <c r="B243" s="5" t="s">
        <v>40</v>
      </c>
      <c r="C243" s="6" t="s">
        <v>76</v>
      </c>
      <c r="D243" s="6" t="s">
        <v>78</v>
      </c>
      <c r="E243" s="6" t="s">
        <v>27</v>
      </c>
      <c r="F243" s="6" t="s">
        <v>27</v>
      </c>
      <c r="G243" s="6" t="s">
        <v>27</v>
      </c>
      <c r="H243" s="7" t="s">
        <v>38</v>
      </c>
      <c r="I243" s="8">
        <f t="shared" si="18"/>
        <v>65761336.89</v>
      </c>
      <c r="J243" s="8">
        <f t="shared" si="18"/>
        <v>13278372.87</v>
      </c>
      <c r="K243" s="10">
        <v>0</v>
      </c>
      <c r="L243" s="10">
        <v>0</v>
      </c>
      <c r="M243" s="9">
        <f>+I243+J243+K243+L243</f>
        <v>79039709.76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9">
        <f>+M243+R243</f>
        <v>79039709.76</v>
      </c>
      <c r="T243" s="11">
        <f>+M243/S243*100</f>
        <v>100</v>
      </c>
      <c r="U243" s="10">
        <v>0</v>
      </c>
      <c r="V243" s="10">
        <v>0</v>
      </c>
      <c r="W243" s="1"/>
    </row>
    <row r="244" spans="1:23" ht="15" customHeight="1">
      <c r="A244" s="1"/>
      <c r="B244" s="5" t="s">
        <v>40</v>
      </c>
      <c r="C244" s="6" t="s">
        <v>76</v>
      </c>
      <c r="D244" s="6" t="s">
        <v>78</v>
      </c>
      <c r="E244" s="6" t="s">
        <v>27</v>
      </c>
      <c r="F244" s="6" t="s">
        <v>27</v>
      </c>
      <c r="G244" s="6" t="s">
        <v>27</v>
      </c>
      <c r="H244" s="7" t="s">
        <v>39</v>
      </c>
      <c r="I244" s="8">
        <f t="shared" si="18"/>
        <v>61422254.89</v>
      </c>
      <c r="J244" s="8">
        <f t="shared" si="18"/>
        <v>12534457.67</v>
      </c>
      <c r="K244" s="10">
        <v>0</v>
      </c>
      <c r="L244" s="10">
        <v>0</v>
      </c>
      <c r="M244" s="9">
        <f>+I244+J244+K244+L244</f>
        <v>73956712.56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9">
        <f>+M244+R244</f>
        <v>73956712.56</v>
      </c>
      <c r="T244" s="11">
        <f>+M244/S244*100</f>
        <v>100</v>
      </c>
      <c r="U244" s="10">
        <v>0</v>
      </c>
      <c r="V244" s="10">
        <v>0</v>
      </c>
      <c r="W244" s="1"/>
    </row>
    <row r="245" spans="1:23" ht="15" customHeight="1">
      <c r="A245" s="1"/>
      <c r="B245" s="5" t="s">
        <v>40</v>
      </c>
      <c r="C245" s="6" t="s">
        <v>76</v>
      </c>
      <c r="D245" s="6" t="s">
        <v>78</v>
      </c>
      <c r="E245" s="6" t="s">
        <v>27</v>
      </c>
      <c r="F245" s="6" t="s">
        <v>27</v>
      </c>
      <c r="G245" s="6" t="s">
        <v>27</v>
      </c>
      <c r="H245" s="7" t="s">
        <v>32</v>
      </c>
      <c r="I245" s="12">
        <f>+I244/I241</f>
        <v>1.1423941446172883</v>
      </c>
      <c r="J245" s="11">
        <f>+J244/J241</f>
        <v>0.9539031868518068</v>
      </c>
      <c r="K245" s="10">
        <v>0</v>
      </c>
      <c r="L245" s="10">
        <v>0</v>
      </c>
      <c r="M245" s="11">
        <f>+M244/M241</f>
        <v>1.1053752119770008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2">
        <f>+S244/S241</f>
        <v>1.1053752119770008</v>
      </c>
      <c r="T245" s="11"/>
      <c r="U245" s="10"/>
      <c r="V245" s="10"/>
      <c r="W245" s="1"/>
    </row>
    <row r="246" spans="1:23" ht="15" customHeight="1">
      <c r="A246" s="1"/>
      <c r="B246" s="5" t="s">
        <v>40</v>
      </c>
      <c r="C246" s="6" t="s">
        <v>76</v>
      </c>
      <c r="D246" s="6" t="s">
        <v>78</v>
      </c>
      <c r="E246" s="6" t="s">
        <v>27</v>
      </c>
      <c r="F246" s="6" t="s">
        <v>27</v>
      </c>
      <c r="G246" s="6" t="s">
        <v>27</v>
      </c>
      <c r="H246" s="7" t="s">
        <v>33</v>
      </c>
      <c r="I246" s="12">
        <f>+I244-I242</f>
        <v>0</v>
      </c>
      <c r="J246" s="11">
        <f>+J244/J242</f>
        <v>0.9499584546663774</v>
      </c>
      <c r="K246" s="10">
        <v>0</v>
      </c>
      <c r="L246" s="10">
        <v>0</v>
      </c>
      <c r="M246" s="11">
        <f>+M244/M242</f>
        <v>0.9911510064908616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2">
        <f>+S244/S242</f>
        <v>0.9911510064908616</v>
      </c>
      <c r="T246" s="11"/>
      <c r="U246" s="10"/>
      <c r="V246" s="10"/>
      <c r="W246" s="1"/>
    </row>
    <row r="247" spans="1:23" ht="15" customHeight="1">
      <c r="A247" s="1"/>
      <c r="B247" s="5" t="s">
        <v>27</v>
      </c>
      <c r="C247" s="6" t="s">
        <v>27</v>
      </c>
      <c r="D247" s="6" t="s">
        <v>27</v>
      </c>
      <c r="E247" s="6" t="s">
        <v>27</v>
      </c>
      <c r="F247" s="6" t="s">
        <v>27</v>
      </c>
      <c r="G247" s="6" t="s">
        <v>27</v>
      </c>
      <c r="H247" s="1"/>
      <c r="I247" s="12"/>
      <c r="J247" s="11"/>
      <c r="K247" s="10"/>
      <c r="L247" s="10"/>
      <c r="M247" s="11"/>
      <c r="N247" s="10"/>
      <c r="O247" s="10"/>
      <c r="P247" s="10"/>
      <c r="Q247" s="10"/>
      <c r="R247" s="10"/>
      <c r="S247" s="11"/>
      <c r="T247" s="11"/>
      <c r="U247" s="10"/>
      <c r="V247" s="10"/>
      <c r="W247" s="1"/>
    </row>
    <row r="248" spans="1:23" ht="24" customHeight="1">
      <c r="A248" s="1"/>
      <c r="B248" s="5" t="s">
        <v>40</v>
      </c>
      <c r="C248" s="6" t="s">
        <v>76</v>
      </c>
      <c r="D248" s="6" t="s">
        <v>78</v>
      </c>
      <c r="E248" s="6" t="s">
        <v>80</v>
      </c>
      <c r="F248" s="6" t="s">
        <v>27</v>
      </c>
      <c r="G248" s="6" t="s">
        <v>27</v>
      </c>
      <c r="H248" s="7" t="s">
        <v>81</v>
      </c>
      <c r="I248" s="13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1"/>
      <c r="U248" s="10"/>
      <c r="V248" s="10"/>
      <c r="W248" s="1"/>
    </row>
    <row r="249" spans="1:23" ht="15" customHeight="1">
      <c r="A249" s="1"/>
      <c r="B249" s="5" t="s">
        <v>40</v>
      </c>
      <c r="C249" s="6" t="s">
        <v>76</v>
      </c>
      <c r="D249" s="6" t="s">
        <v>78</v>
      </c>
      <c r="E249" s="6" t="s">
        <v>80</v>
      </c>
      <c r="F249" s="6" t="s">
        <v>27</v>
      </c>
      <c r="G249" s="6" t="s">
        <v>27</v>
      </c>
      <c r="H249" s="7" t="s">
        <v>36</v>
      </c>
      <c r="I249" s="8">
        <f aca="true" t="shared" si="19" ref="I249:J252">+I257</f>
        <v>53766255</v>
      </c>
      <c r="J249" s="8">
        <f t="shared" si="19"/>
        <v>13140178</v>
      </c>
      <c r="K249" s="10">
        <v>0</v>
      </c>
      <c r="L249" s="10">
        <v>0</v>
      </c>
      <c r="M249" s="9">
        <f>+I249+J249+K249+L249</f>
        <v>66906433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9">
        <f>+M249+R249</f>
        <v>66906433</v>
      </c>
      <c r="T249" s="11">
        <f>+M249/S249*100</f>
        <v>100</v>
      </c>
      <c r="U249" s="10">
        <v>0</v>
      </c>
      <c r="V249" s="10">
        <v>0</v>
      </c>
      <c r="W249" s="1"/>
    </row>
    <row r="250" spans="1:23" ht="15" customHeight="1">
      <c r="A250" s="1"/>
      <c r="B250" s="5" t="s">
        <v>40</v>
      </c>
      <c r="C250" s="6" t="s">
        <v>76</v>
      </c>
      <c r="D250" s="6" t="s">
        <v>78</v>
      </c>
      <c r="E250" s="6" t="s">
        <v>80</v>
      </c>
      <c r="F250" s="6" t="s">
        <v>27</v>
      </c>
      <c r="G250" s="6" t="s">
        <v>27</v>
      </c>
      <c r="H250" s="7" t="s">
        <v>37</v>
      </c>
      <c r="I250" s="8">
        <f t="shared" si="19"/>
        <v>61422254.89</v>
      </c>
      <c r="J250" s="8">
        <f t="shared" si="19"/>
        <v>13194743</v>
      </c>
      <c r="K250" s="10">
        <v>0</v>
      </c>
      <c r="L250" s="10">
        <v>0</v>
      </c>
      <c r="M250" s="9">
        <f>+I250+J250+K250+L250</f>
        <v>74616997.89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9">
        <f>+M250+R250</f>
        <v>74616997.89</v>
      </c>
      <c r="T250" s="11">
        <f>+M250/S250*100</f>
        <v>100</v>
      </c>
      <c r="U250" s="10">
        <v>0</v>
      </c>
      <c r="V250" s="10">
        <v>0</v>
      </c>
      <c r="W250" s="1"/>
    </row>
    <row r="251" spans="1:23" ht="15" customHeight="1">
      <c r="A251" s="1"/>
      <c r="B251" s="5" t="s">
        <v>40</v>
      </c>
      <c r="C251" s="6" t="s">
        <v>76</v>
      </c>
      <c r="D251" s="6" t="s">
        <v>78</v>
      </c>
      <c r="E251" s="6" t="s">
        <v>80</v>
      </c>
      <c r="F251" s="6" t="s">
        <v>27</v>
      </c>
      <c r="G251" s="6" t="s">
        <v>27</v>
      </c>
      <c r="H251" s="7" t="s">
        <v>38</v>
      </c>
      <c r="I251" s="8">
        <f t="shared" si="19"/>
        <v>65761336.89</v>
      </c>
      <c r="J251" s="8">
        <f t="shared" si="19"/>
        <v>13278372.87</v>
      </c>
      <c r="K251" s="10">
        <v>0</v>
      </c>
      <c r="L251" s="10">
        <v>0</v>
      </c>
      <c r="M251" s="9">
        <f>+I251+J251+K251+L251</f>
        <v>79039709.76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9">
        <f>+M251+R251</f>
        <v>79039709.76</v>
      </c>
      <c r="T251" s="11">
        <f>+M251/S251*100</f>
        <v>100</v>
      </c>
      <c r="U251" s="10">
        <v>0</v>
      </c>
      <c r="V251" s="10">
        <v>0</v>
      </c>
      <c r="W251" s="1"/>
    </row>
    <row r="252" spans="1:23" ht="15" customHeight="1">
      <c r="A252" s="1"/>
      <c r="B252" s="5" t="s">
        <v>40</v>
      </c>
      <c r="C252" s="6" t="s">
        <v>76</v>
      </c>
      <c r="D252" s="6" t="s">
        <v>78</v>
      </c>
      <c r="E252" s="6" t="s">
        <v>80</v>
      </c>
      <c r="F252" s="6" t="s">
        <v>27</v>
      </c>
      <c r="G252" s="6" t="s">
        <v>27</v>
      </c>
      <c r="H252" s="7" t="s">
        <v>39</v>
      </c>
      <c r="I252" s="8">
        <f t="shared" si="19"/>
        <v>61422254.89</v>
      </c>
      <c r="J252" s="8">
        <f t="shared" si="19"/>
        <v>12534457.67</v>
      </c>
      <c r="K252" s="10">
        <v>0</v>
      </c>
      <c r="L252" s="10">
        <v>0</v>
      </c>
      <c r="M252" s="9">
        <f>+I252+J252+K252+L252</f>
        <v>73956712.56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9">
        <f>+M252+R252</f>
        <v>73956712.56</v>
      </c>
      <c r="T252" s="11">
        <f>+M252/S252*100</f>
        <v>100</v>
      </c>
      <c r="U252" s="10">
        <v>0</v>
      </c>
      <c r="V252" s="10">
        <v>0</v>
      </c>
      <c r="W252" s="1"/>
    </row>
    <row r="253" spans="1:23" ht="15" customHeight="1">
      <c r="A253" s="1"/>
      <c r="B253" s="5" t="s">
        <v>40</v>
      </c>
      <c r="C253" s="6" t="s">
        <v>76</v>
      </c>
      <c r="D253" s="6" t="s">
        <v>78</v>
      </c>
      <c r="E253" s="6" t="s">
        <v>80</v>
      </c>
      <c r="F253" s="6" t="s">
        <v>27</v>
      </c>
      <c r="G253" s="6" t="s">
        <v>27</v>
      </c>
      <c r="H253" s="7" t="s">
        <v>32</v>
      </c>
      <c r="I253" s="12">
        <f>+I252/I249</f>
        <v>1.1423941446172883</v>
      </c>
      <c r="J253" s="11">
        <f>+J252/J249</f>
        <v>0.9539031868518068</v>
      </c>
      <c r="K253" s="10">
        <v>0</v>
      </c>
      <c r="L253" s="10">
        <v>0</v>
      </c>
      <c r="M253" s="11">
        <f>+M252/M249</f>
        <v>1.1053752119770008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2">
        <f>+S252/S249</f>
        <v>1.1053752119770008</v>
      </c>
      <c r="T253" s="11"/>
      <c r="U253" s="10"/>
      <c r="V253" s="10"/>
      <c r="W253" s="1"/>
    </row>
    <row r="254" spans="1:23" ht="15" customHeight="1">
      <c r="A254" s="1"/>
      <c r="B254" s="5" t="s">
        <v>40</v>
      </c>
      <c r="C254" s="6" t="s">
        <v>76</v>
      </c>
      <c r="D254" s="6" t="s">
        <v>78</v>
      </c>
      <c r="E254" s="6" t="s">
        <v>80</v>
      </c>
      <c r="F254" s="6" t="s">
        <v>27</v>
      </c>
      <c r="G254" s="6" t="s">
        <v>27</v>
      </c>
      <c r="H254" s="7" t="s">
        <v>33</v>
      </c>
      <c r="I254" s="12">
        <f>+I252-I250</f>
        <v>0</v>
      </c>
      <c r="J254" s="11">
        <f>+J252/J250</f>
        <v>0.9499584546663774</v>
      </c>
      <c r="K254" s="10">
        <v>0</v>
      </c>
      <c r="L254" s="10">
        <v>0</v>
      </c>
      <c r="M254" s="11">
        <f>+M252/M250</f>
        <v>0.9911510064908616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2">
        <f>+S252/S250</f>
        <v>0.9911510064908616</v>
      </c>
      <c r="T254" s="11"/>
      <c r="U254" s="10"/>
      <c r="V254" s="10"/>
      <c r="W254" s="1"/>
    </row>
    <row r="255" spans="1:23" ht="15" customHeight="1">
      <c r="A255" s="1"/>
      <c r="B255" s="5" t="s">
        <v>27</v>
      </c>
      <c r="C255" s="6" t="s">
        <v>27</v>
      </c>
      <c r="D255" s="6" t="s">
        <v>27</v>
      </c>
      <c r="E255" s="6" t="s">
        <v>27</v>
      </c>
      <c r="F255" s="6" t="s">
        <v>27</v>
      </c>
      <c r="G255" s="6" t="s">
        <v>27</v>
      </c>
      <c r="H255" s="1"/>
      <c r="I255" s="12"/>
      <c r="J255" s="11"/>
      <c r="K255" s="10"/>
      <c r="L255" s="10"/>
      <c r="M255" s="11"/>
      <c r="N255" s="10"/>
      <c r="O255" s="10"/>
      <c r="P255" s="10"/>
      <c r="Q255" s="10"/>
      <c r="R255" s="10"/>
      <c r="S255" s="11"/>
      <c r="T255" s="11"/>
      <c r="U255" s="10"/>
      <c r="V255" s="10"/>
      <c r="W255" s="1"/>
    </row>
    <row r="256" spans="1:23" ht="24" customHeight="1">
      <c r="A256" s="1"/>
      <c r="B256" s="5" t="s">
        <v>40</v>
      </c>
      <c r="C256" s="6" t="s">
        <v>76</v>
      </c>
      <c r="D256" s="6" t="s">
        <v>78</v>
      </c>
      <c r="E256" s="6" t="s">
        <v>80</v>
      </c>
      <c r="F256" s="6" t="s">
        <v>82</v>
      </c>
      <c r="G256" s="6" t="s">
        <v>27</v>
      </c>
      <c r="H256" s="7" t="s">
        <v>83</v>
      </c>
      <c r="I256" s="13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1"/>
      <c r="U256" s="10"/>
      <c r="V256" s="10"/>
      <c r="W256" s="1"/>
    </row>
    <row r="257" spans="1:23" ht="15" customHeight="1">
      <c r="A257" s="1"/>
      <c r="B257" s="5" t="s">
        <v>40</v>
      </c>
      <c r="C257" s="6" t="s">
        <v>76</v>
      </c>
      <c r="D257" s="6" t="s">
        <v>78</v>
      </c>
      <c r="E257" s="6" t="s">
        <v>80</v>
      </c>
      <c r="F257" s="6" t="s">
        <v>82</v>
      </c>
      <c r="G257" s="6" t="s">
        <v>27</v>
      </c>
      <c r="H257" s="7" t="s">
        <v>36</v>
      </c>
      <c r="I257" s="8">
        <f aca="true" t="shared" si="20" ref="I257:J260">+I265</f>
        <v>53766255</v>
      </c>
      <c r="J257" s="8">
        <f t="shared" si="20"/>
        <v>13140178</v>
      </c>
      <c r="K257" s="10">
        <v>0</v>
      </c>
      <c r="L257" s="10">
        <v>0</v>
      </c>
      <c r="M257" s="9">
        <f>+I257+J257+K257+L257</f>
        <v>66906433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9">
        <f>+M257+R257</f>
        <v>66906433</v>
      </c>
      <c r="T257" s="11">
        <f>+M257/S257*100</f>
        <v>100</v>
      </c>
      <c r="U257" s="10">
        <v>0</v>
      </c>
      <c r="V257" s="10">
        <v>0</v>
      </c>
      <c r="W257" s="1"/>
    </row>
    <row r="258" spans="1:23" ht="15" customHeight="1">
      <c r="A258" s="1"/>
      <c r="B258" s="5" t="s">
        <v>40</v>
      </c>
      <c r="C258" s="6" t="s">
        <v>76</v>
      </c>
      <c r="D258" s="6" t="s">
        <v>78</v>
      </c>
      <c r="E258" s="6" t="s">
        <v>80</v>
      </c>
      <c r="F258" s="6" t="s">
        <v>82</v>
      </c>
      <c r="G258" s="6" t="s">
        <v>27</v>
      </c>
      <c r="H258" s="7" t="s">
        <v>37</v>
      </c>
      <c r="I258" s="8">
        <f t="shared" si="20"/>
        <v>61422254.89</v>
      </c>
      <c r="J258" s="8">
        <f t="shared" si="20"/>
        <v>13194743</v>
      </c>
      <c r="K258" s="10">
        <v>0</v>
      </c>
      <c r="L258" s="10">
        <v>0</v>
      </c>
      <c r="M258" s="9">
        <f>+I258+J258+K258+L258</f>
        <v>74616997.89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9">
        <f>+M258+R258</f>
        <v>74616997.89</v>
      </c>
      <c r="T258" s="11">
        <f>+M258/S258*100</f>
        <v>100</v>
      </c>
      <c r="U258" s="10">
        <v>0</v>
      </c>
      <c r="V258" s="10">
        <v>0</v>
      </c>
      <c r="W258" s="1"/>
    </row>
    <row r="259" spans="1:23" ht="15" customHeight="1">
      <c r="A259" s="1"/>
      <c r="B259" s="5" t="s">
        <v>40</v>
      </c>
      <c r="C259" s="6" t="s">
        <v>76</v>
      </c>
      <c r="D259" s="6" t="s">
        <v>78</v>
      </c>
      <c r="E259" s="6" t="s">
        <v>80</v>
      </c>
      <c r="F259" s="6" t="s">
        <v>82</v>
      </c>
      <c r="G259" s="6" t="s">
        <v>27</v>
      </c>
      <c r="H259" s="7" t="s">
        <v>38</v>
      </c>
      <c r="I259" s="8">
        <f t="shared" si="20"/>
        <v>65761336.89</v>
      </c>
      <c r="J259" s="8">
        <f t="shared" si="20"/>
        <v>13278372.87</v>
      </c>
      <c r="K259" s="10">
        <v>0</v>
      </c>
      <c r="L259" s="10">
        <v>0</v>
      </c>
      <c r="M259" s="9">
        <f>+I259+J259+K259+L259</f>
        <v>79039709.76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9">
        <f>+M259+R259</f>
        <v>79039709.76</v>
      </c>
      <c r="T259" s="11">
        <f>+M259/S259*100</f>
        <v>100</v>
      </c>
      <c r="U259" s="10">
        <v>0</v>
      </c>
      <c r="V259" s="10">
        <v>0</v>
      </c>
      <c r="W259" s="1"/>
    </row>
    <row r="260" spans="1:23" ht="15" customHeight="1">
      <c r="A260" s="1"/>
      <c r="B260" s="5" t="s">
        <v>40</v>
      </c>
      <c r="C260" s="6" t="s">
        <v>76</v>
      </c>
      <c r="D260" s="6" t="s">
        <v>78</v>
      </c>
      <c r="E260" s="6" t="s">
        <v>80</v>
      </c>
      <c r="F260" s="6" t="s">
        <v>82</v>
      </c>
      <c r="G260" s="6" t="s">
        <v>27</v>
      </c>
      <c r="H260" s="7" t="s">
        <v>39</v>
      </c>
      <c r="I260" s="8">
        <f t="shared" si="20"/>
        <v>61422254.89</v>
      </c>
      <c r="J260" s="8">
        <f t="shared" si="20"/>
        <v>12534457.67</v>
      </c>
      <c r="K260" s="10">
        <v>0</v>
      </c>
      <c r="L260" s="10">
        <v>0</v>
      </c>
      <c r="M260" s="9">
        <f>+I260+J260+K260+L260</f>
        <v>73956712.56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9">
        <f>+M260+R260</f>
        <v>73956712.56</v>
      </c>
      <c r="T260" s="11">
        <f>+M260/S260*100</f>
        <v>100</v>
      </c>
      <c r="U260" s="10">
        <v>0</v>
      </c>
      <c r="V260" s="10">
        <v>0</v>
      </c>
      <c r="W260" s="1"/>
    </row>
    <row r="261" spans="1:23" ht="15" customHeight="1">
      <c r="A261" s="1"/>
      <c r="B261" s="5" t="s">
        <v>40</v>
      </c>
      <c r="C261" s="6" t="s">
        <v>76</v>
      </c>
      <c r="D261" s="6" t="s">
        <v>78</v>
      </c>
      <c r="E261" s="6" t="s">
        <v>80</v>
      </c>
      <c r="F261" s="6" t="s">
        <v>82</v>
      </c>
      <c r="G261" s="6" t="s">
        <v>27</v>
      </c>
      <c r="H261" s="7" t="s">
        <v>32</v>
      </c>
      <c r="I261" s="12">
        <f>+I260/I257</f>
        <v>1.1423941446172883</v>
      </c>
      <c r="J261" s="11">
        <f>+J260/J257</f>
        <v>0.9539031868518068</v>
      </c>
      <c r="K261" s="10">
        <v>0</v>
      </c>
      <c r="L261" s="10">
        <v>0</v>
      </c>
      <c r="M261" s="11">
        <f>+M260/M257</f>
        <v>1.1053752119770008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2">
        <f>+S260/S257</f>
        <v>1.1053752119770008</v>
      </c>
      <c r="T261" s="11"/>
      <c r="U261" s="10"/>
      <c r="V261" s="10"/>
      <c r="W261" s="1"/>
    </row>
    <row r="262" spans="1:23" ht="15" customHeight="1">
      <c r="A262" s="1"/>
      <c r="B262" s="5" t="s">
        <v>40</v>
      </c>
      <c r="C262" s="6" t="s">
        <v>76</v>
      </c>
      <c r="D262" s="6" t="s">
        <v>78</v>
      </c>
      <c r="E262" s="6" t="s">
        <v>80</v>
      </c>
      <c r="F262" s="6" t="s">
        <v>82</v>
      </c>
      <c r="G262" s="6" t="s">
        <v>27</v>
      </c>
      <c r="H262" s="7" t="s">
        <v>33</v>
      </c>
      <c r="I262" s="12">
        <f>+I260-I258</f>
        <v>0</v>
      </c>
      <c r="J262" s="11">
        <f>+J260/J258</f>
        <v>0.9499584546663774</v>
      </c>
      <c r="K262" s="10">
        <v>0</v>
      </c>
      <c r="L262" s="10">
        <v>0</v>
      </c>
      <c r="M262" s="11">
        <f>+M260/M258</f>
        <v>0.9911510064908616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2">
        <f>+S260/S258</f>
        <v>0.9911510064908616</v>
      </c>
      <c r="T262" s="11"/>
      <c r="U262" s="10"/>
      <c r="V262" s="10"/>
      <c r="W262" s="1"/>
    </row>
    <row r="263" spans="1:23" ht="15" customHeight="1">
      <c r="A263" s="1"/>
      <c r="B263" s="5" t="s">
        <v>27</v>
      </c>
      <c r="C263" s="6" t="s">
        <v>27</v>
      </c>
      <c r="D263" s="6" t="s">
        <v>27</v>
      </c>
      <c r="E263" s="6" t="s">
        <v>27</v>
      </c>
      <c r="F263" s="6" t="s">
        <v>27</v>
      </c>
      <c r="G263" s="6" t="s">
        <v>27</v>
      </c>
      <c r="H263" s="1"/>
      <c r="I263" s="12"/>
      <c r="J263" s="11"/>
      <c r="K263" s="10"/>
      <c r="L263" s="10"/>
      <c r="M263" s="11"/>
      <c r="N263" s="10"/>
      <c r="O263" s="10"/>
      <c r="P263" s="10"/>
      <c r="Q263" s="10"/>
      <c r="R263" s="10"/>
      <c r="S263" s="11"/>
      <c r="T263" s="11"/>
      <c r="U263" s="10"/>
      <c r="V263" s="10"/>
      <c r="W263" s="1"/>
    </row>
    <row r="264" spans="1:23" ht="18" customHeight="1">
      <c r="A264" s="1"/>
      <c r="B264" s="5" t="s">
        <v>40</v>
      </c>
      <c r="C264" s="6" t="s">
        <v>76</v>
      </c>
      <c r="D264" s="6" t="s">
        <v>78</v>
      </c>
      <c r="E264" s="6" t="s">
        <v>80</v>
      </c>
      <c r="F264" s="35" t="s">
        <v>82</v>
      </c>
      <c r="G264" s="35" t="s">
        <v>48</v>
      </c>
      <c r="H264" s="36" t="s">
        <v>49</v>
      </c>
      <c r="I264" s="21">
        <v>0</v>
      </c>
      <c r="J264" s="17">
        <v>0</v>
      </c>
      <c r="K264" s="17">
        <v>0</v>
      </c>
      <c r="L264" s="17">
        <v>0</v>
      </c>
      <c r="M264" s="17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1"/>
      <c r="U264" s="10"/>
      <c r="V264" s="10"/>
      <c r="W264" s="1"/>
    </row>
    <row r="265" spans="1:23" ht="15" customHeight="1">
      <c r="A265" s="1"/>
      <c r="B265" s="5" t="s">
        <v>40</v>
      </c>
      <c r="C265" s="6" t="s">
        <v>76</v>
      </c>
      <c r="D265" s="6" t="s">
        <v>78</v>
      </c>
      <c r="E265" s="6" t="s">
        <v>80</v>
      </c>
      <c r="F265" s="35" t="s">
        <v>82</v>
      </c>
      <c r="G265" s="35" t="s">
        <v>48</v>
      </c>
      <c r="H265" s="36" t="s">
        <v>36</v>
      </c>
      <c r="I265" s="16">
        <v>53766255</v>
      </c>
      <c r="J265" s="18">
        <f>11947321+1192857</f>
        <v>13140178</v>
      </c>
      <c r="K265" s="17">
        <v>0</v>
      </c>
      <c r="L265" s="17">
        <v>0</v>
      </c>
      <c r="M265" s="18">
        <f>+I265+J265+K265+L265</f>
        <v>66906433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9">
        <f>+M265+R265</f>
        <v>66906433</v>
      </c>
      <c r="T265" s="11">
        <f>+M265/S265*100</f>
        <v>100</v>
      </c>
      <c r="U265" s="10">
        <v>0</v>
      </c>
      <c r="V265" s="10">
        <v>0</v>
      </c>
      <c r="W265" s="1"/>
    </row>
    <row r="266" spans="1:23" ht="15" customHeight="1">
      <c r="A266" s="1"/>
      <c r="B266" s="5" t="s">
        <v>40</v>
      </c>
      <c r="C266" s="6" t="s">
        <v>76</v>
      </c>
      <c r="D266" s="6" t="s">
        <v>78</v>
      </c>
      <c r="E266" s="6" t="s">
        <v>80</v>
      </c>
      <c r="F266" s="35" t="s">
        <v>82</v>
      </c>
      <c r="G266" s="35" t="s">
        <v>48</v>
      </c>
      <c r="H266" s="36" t="s">
        <v>37</v>
      </c>
      <c r="I266" s="16">
        <v>61422254.89</v>
      </c>
      <c r="J266" s="18">
        <f>12001886+1192857</f>
        <v>13194743</v>
      </c>
      <c r="K266" s="17">
        <v>0</v>
      </c>
      <c r="L266" s="17">
        <v>0</v>
      </c>
      <c r="M266" s="18">
        <f>+I266+J266+K266+L266</f>
        <v>74616997.89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9">
        <f>+M266+R266</f>
        <v>74616997.89</v>
      </c>
      <c r="T266" s="11">
        <f>+M266/S266*100</f>
        <v>100</v>
      </c>
      <c r="U266" s="10">
        <v>0</v>
      </c>
      <c r="V266" s="10">
        <v>0</v>
      </c>
      <c r="W266" s="1"/>
    </row>
    <row r="267" spans="1:23" ht="15" customHeight="1">
      <c r="A267" s="1"/>
      <c r="B267" s="5" t="s">
        <v>40</v>
      </c>
      <c r="C267" s="6" t="s">
        <v>76</v>
      </c>
      <c r="D267" s="6" t="s">
        <v>78</v>
      </c>
      <c r="E267" s="6" t="s">
        <v>80</v>
      </c>
      <c r="F267" s="35" t="s">
        <v>82</v>
      </c>
      <c r="G267" s="35" t="s">
        <v>48</v>
      </c>
      <c r="H267" s="36" t="s">
        <v>38</v>
      </c>
      <c r="I267" s="16">
        <v>65761336.89</v>
      </c>
      <c r="J267" s="18">
        <v>13278372.87</v>
      </c>
      <c r="K267" s="17">
        <v>0</v>
      </c>
      <c r="L267" s="17">
        <v>0</v>
      </c>
      <c r="M267" s="18">
        <f>+I267+J267+K267+L267</f>
        <v>79039709.76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9">
        <f>+M267+R267</f>
        <v>79039709.76</v>
      </c>
      <c r="T267" s="11">
        <f>+M267/S267*100</f>
        <v>100</v>
      </c>
      <c r="U267" s="10">
        <v>0</v>
      </c>
      <c r="V267" s="10">
        <v>0</v>
      </c>
      <c r="W267" s="1"/>
    </row>
    <row r="268" spans="1:23" ht="15" customHeight="1">
      <c r="A268" s="1"/>
      <c r="B268" s="5" t="s">
        <v>40</v>
      </c>
      <c r="C268" s="6" t="s">
        <v>76</v>
      </c>
      <c r="D268" s="6" t="s">
        <v>78</v>
      </c>
      <c r="E268" s="6" t="s">
        <v>80</v>
      </c>
      <c r="F268" s="35" t="s">
        <v>82</v>
      </c>
      <c r="G268" s="35" t="s">
        <v>48</v>
      </c>
      <c r="H268" s="36" t="s">
        <v>39</v>
      </c>
      <c r="I268" s="16">
        <v>61422254.89</v>
      </c>
      <c r="J268" s="18">
        <v>12534457.67</v>
      </c>
      <c r="K268" s="17">
        <v>0</v>
      </c>
      <c r="L268" s="17">
        <v>0</v>
      </c>
      <c r="M268" s="18">
        <f>+I268+J268+K268+L268</f>
        <v>73956712.56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9">
        <f>+M268+R268</f>
        <v>73956712.56</v>
      </c>
      <c r="T268" s="11">
        <f>+M268/S268*100</f>
        <v>100</v>
      </c>
      <c r="U268" s="10">
        <v>0</v>
      </c>
      <c r="V268" s="10">
        <v>0</v>
      </c>
      <c r="W268" s="1"/>
    </row>
    <row r="269" spans="1:23" ht="15" customHeight="1">
      <c r="A269" s="1"/>
      <c r="B269" s="5" t="s">
        <v>40</v>
      </c>
      <c r="C269" s="6" t="s">
        <v>76</v>
      </c>
      <c r="D269" s="6" t="s">
        <v>78</v>
      </c>
      <c r="E269" s="6" t="s">
        <v>80</v>
      </c>
      <c r="F269" s="35" t="s">
        <v>82</v>
      </c>
      <c r="G269" s="35" t="s">
        <v>48</v>
      </c>
      <c r="H269" s="36" t="s">
        <v>32</v>
      </c>
      <c r="I269" s="19">
        <f>+I268/I265</f>
        <v>1.1423941446172883</v>
      </c>
      <c r="J269" s="20">
        <f>+J268/J265</f>
        <v>0.9539031868518068</v>
      </c>
      <c r="K269" s="17">
        <v>0</v>
      </c>
      <c r="L269" s="17">
        <v>0</v>
      </c>
      <c r="M269" s="20">
        <f>+M268/M265</f>
        <v>1.1053752119770008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2">
        <f>+S268/S265</f>
        <v>1.1053752119770008</v>
      </c>
      <c r="T269" s="11"/>
      <c r="U269" s="10"/>
      <c r="V269" s="10"/>
      <c r="W269" s="1"/>
    </row>
    <row r="270" spans="1:23" ht="15" customHeight="1">
      <c r="A270" s="1"/>
      <c r="B270" s="5" t="s">
        <v>40</v>
      </c>
      <c r="C270" s="6" t="s">
        <v>76</v>
      </c>
      <c r="D270" s="6" t="s">
        <v>78</v>
      </c>
      <c r="E270" s="6" t="s">
        <v>80</v>
      </c>
      <c r="F270" s="35" t="s">
        <v>82</v>
      </c>
      <c r="G270" s="35" t="s">
        <v>48</v>
      </c>
      <c r="H270" s="36" t="s">
        <v>33</v>
      </c>
      <c r="I270" s="19">
        <f>+I268-I266</f>
        <v>0</v>
      </c>
      <c r="J270" s="20">
        <f>+J268/J266</f>
        <v>0.9499584546663774</v>
      </c>
      <c r="K270" s="17">
        <v>0</v>
      </c>
      <c r="L270" s="17">
        <v>0</v>
      </c>
      <c r="M270" s="20">
        <f>+M268/M266</f>
        <v>0.9911510064908616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2">
        <f>+S268/S266</f>
        <v>0.9911510064908616</v>
      </c>
      <c r="T270" s="11"/>
      <c r="U270" s="10"/>
      <c r="V270" s="10"/>
      <c r="W270" s="1"/>
    </row>
    <row r="271" spans="1:23" ht="0.75" customHeight="1">
      <c r="A271" s="1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1"/>
    </row>
    <row r="272" spans="1:23" ht="33" customHeight="1">
      <c r="A272" s="1"/>
      <c r="B272" s="1"/>
      <c r="C272" s="28" t="s">
        <v>84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1"/>
    </row>
    <row r="273" spans="1:23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</sheetData>
  <sheetProtection/>
  <mergeCells count="24">
    <mergeCell ref="H6:H8"/>
    <mergeCell ref="I6:M6"/>
    <mergeCell ref="N6:N8"/>
    <mergeCell ref="O6:R6"/>
    <mergeCell ref="L7:L8"/>
    <mergeCell ref="M7:M8"/>
    <mergeCell ref="S7:S8"/>
    <mergeCell ref="T7:V7"/>
    <mergeCell ref="B1:V1"/>
    <mergeCell ref="B2:V2"/>
    <mergeCell ref="B3:V3"/>
    <mergeCell ref="B4:V4"/>
    <mergeCell ref="B5:V5"/>
    <mergeCell ref="B6:G7"/>
    <mergeCell ref="Q7:Q8"/>
    <mergeCell ref="R7:R8"/>
    <mergeCell ref="B271:V271"/>
    <mergeCell ref="C272:V272"/>
    <mergeCell ref="S6:V6"/>
    <mergeCell ref="I7:I8"/>
    <mergeCell ref="J7:J8"/>
    <mergeCell ref="K7:K8"/>
    <mergeCell ref="O7:O8"/>
    <mergeCell ref="P7:P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2023-04-28T21:42:21Z</dcterms:created>
  <dcterms:modified xsi:type="dcterms:W3CDTF">2023-07-13T20:56:45Z</dcterms:modified>
  <cp:category/>
  <cp:version/>
  <cp:contentType/>
  <cp:contentStatus/>
</cp:coreProperties>
</file>