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<sst xmlns="http://schemas.openxmlformats.org/spreadsheetml/2006/main" count="90" uniqueCount="86">
  <si>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r>
      <rPr>
        <sz val="8"/>
        <color indexed="8"/>
        <rFont val="Soberana Sans"/>
        <family val="0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</si>
  <si>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</si>
  <si>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</si>
  <si>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</si>
  <si>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</si>
  <si>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</si>
  <si>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</si>
  <si>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</si>
  <si>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</si>
  <si>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</si>
  <si>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</si>
  <si>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</si>
  <si>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</si>
  <si>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</si>
  <si>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</si>
  <si>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</si>
  <si>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</si>
  <si>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</si>
  <si>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</si>
  <si>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</si>
  <si>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</si>
  <si>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</si>
  <si>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</si>
  <si>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</si>
  <si>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</si>
  <si>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</si>
  <si>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</si>
  <si>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</si>
  <si>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</si>
  <si>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</si>
  <si>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</si>
  <si>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</si>
  <si>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</si>
  <si>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</si>
  <si>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</si>
  <si>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</si>
  <si>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</si>
  <si>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</si>
  <si>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</si>
  <si>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</si>
  <si>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</si>
  <si>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</si>
  <si>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</si>
  <si>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</si>
  <si>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</si>
  <si>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</si>
  <si>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</si>
  <si>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</si>
  <si>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</si>
  <si>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</si>
  <si>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</si>
  <si>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</si>
  <si>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</si>
  <si>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</si>
  <si>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</si>
  <si>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</si>
  <si>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</si>
  <si>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</si>
  <si>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</si>
  <si>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</si>
  <si>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</si>
  <si>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</si>
  <si>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</si>
  <si>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</si>
  <si>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</si>
  <si>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sz val="7"/>
        <color indexed="8"/>
        <rFont val="Soberana Sans"/>
        <family val="0"/>
      </rPr>
      <t>4000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</si>
  <si>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</si>
  <si>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4600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</si>
  <si>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</si>
  <si>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sz val="7"/>
        <color indexed="8"/>
        <rFont val="Soberana Sans"/>
        <family val="0"/>
      </rPr>
      <t>7000</t>
    </r>
  </si>
  <si>
    <r>
      <rPr>
        <sz val="7"/>
        <color indexed="8"/>
        <rFont val="Soberana Sans"/>
        <family val="0"/>
      </rPr>
      <t>Inversiones financieras y otras provisiones</t>
    </r>
  </si>
  <si>
    <r>
      <rPr>
        <sz val="7"/>
        <color indexed="8"/>
        <rFont val="Soberana Sans"/>
        <family val="0"/>
      </rPr>
      <t>7900</t>
    </r>
  </si>
  <si>
    <r>
      <rPr>
        <sz val="7"/>
        <color indexed="8"/>
        <rFont val="Soberana Sans"/>
        <family val="0"/>
      </rPr>
      <t>Provisiones para contingencias y otras erogaciones especiales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</si>
  <si>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</si>
  <si>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</si>
  <si>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r>
      <rPr>
        <sz val="7"/>
        <color indexed="8"/>
        <rFont val="Soberana Sans"/>
        <family val="0"/>
      </rPr>
      <t>Inversión Física</t>
    </r>
  </si>
  <si>
    <r>
      <rPr>
        <sz val="7"/>
        <color indexed="8"/>
        <rFont val="Soberana Sans"/>
        <family val="0"/>
      </rPr>
      <t>5000</t>
    </r>
  </si>
  <si>
    <r>
      <rPr>
        <sz val="7"/>
        <color indexed="8"/>
        <rFont val="Soberana Sans"/>
        <family val="0"/>
      </rPr>
      <t>Bienes muebles, inmuebles e intangibles</t>
    </r>
  </si>
  <si>
    <r>
      <rPr>
        <sz val="7"/>
        <color indexed="8"/>
        <rFont val="Soberana Sans"/>
        <family val="0"/>
      </rPr>
      <t>5300</t>
    </r>
  </si>
  <si>
    <r>
      <rPr>
        <sz val="7"/>
        <color indexed="8"/>
        <rFont val="Soberana Sans"/>
        <family val="0"/>
      </rPr>
      <t>Equipo e instrumental medico y de laboratorio</t>
    </r>
  </si>
  <si>
    <r>
      <rPr>
        <sz val="7"/>
        <color indexed="8"/>
        <rFont val="Soberana Sans"/>
        <family val="0"/>
      </rPr>
      <t>6000</t>
    </r>
  </si>
  <si>
    <r>
      <rPr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</si>
  <si>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6200</t>
    </r>
  </si>
  <si>
    <r>
      <rPr>
        <sz val="7"/>
        <color indexed="8"/>
        <rFont val="Soberana Sans"/>
        <family val="0"/>
      </rPr>
      <t>Obra pública en bienes propios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</si>
  <si>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</si>
  <si>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PRIMER TRIMESTRE  ENERO - MARZO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</si>
</sst>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1" fontId="0" fillId="0" borderId="0" xfId="47" applyFont="1" applyAlignment="1">
      <alignment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6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172" fontId="7" fillId="0" borderId="18" xfId="0" applyNumberFormat="1" applyFont="1" applyFill="1" applyBorder="1" applyAlignment="1" applyProtection="1">
      <alignment horizontal="right" vertical="center" wrapText="1"/>
      <protection/>
    </xf>
    <xf numFmtId="172" fontId="7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8" xfId="0" applyNumberFormat="1" applyFont="1" applyFill="1" applyBorder="1" applyAlignment="1" applyProtection="1">
      <alignment horizontal="right" vertical="center" wrapText="1"/>
      <protection/>
    </xf>
    <xf numFmtId="172" fontId="6" fillId="0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="130" zoomScaleNormal="130" zoomScalePageLayoutView="0" workbookViewId="0" topLeftCell="B1">
      <selection activeCell="F54" sqref="F54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51.57421875" style="0" customWidth="1"/>
    <col min="6" max="10" width="16.00390625" style="0" customWidth="1"/>
    <col min="11" max="11" width="4.140625" style="0" customWidth="1"/>
    <col min="12" max="12" width="12.8515625" style="0" bestFit="1" customWidth="1"/>
  </cols>
  <sheetData>
    <row r="1" spans="1:11" ht="12" customHeight="1">
      <c r="A1" s="1"/>
      <c r="B1" s="19" t="s">
        <v>85</v>
      </c>
      <c r="C1" s="19"/>
      <c r="D1" s="19"/>
      <c r="E1" s="19"/>
      <c r="F1" s="19"/>
      <c r="G1" s="19"/>
      <c r="H1" s="19"/>
      <c r="I1" s="19"/>
      <c r="J1" s="19"/>
      <c r="K1" s="1"/>
    </row>
    <row r="2" spans="1:11" ht="12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"/>
    </row>
    <row r="3" spans="1:11" ht="12" customHeight="1">
      <c r="A3" s="1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"/>
    </row>
    <row r="4" spans="1:11" ht="12" customHeight="1">
      <c r="A4" s="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"/>
    </row>
    <row r="5" spans="1:11" ht="12" customHeight="1">
      <c r="A5" s="1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"/>
    </row>
    <row r="6" spans="1:11" ht="19.5" customHeight="1">
      <c r="A6" s="1"/>
      <c r="B6" s="20" t="s">
        <v>4</v>
      </c>
      <c r="C6" s="20"/>
      <c r="D6" s="20"/>
      <c r="E6" s="20"/>
      <c r="F6" s="21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"/>
    </row>
    <row r="7" spans="1:11" ht="15" customHeight="1">
      <c r="A7" s="1"/>
      <c r="B7" s="2"/>
      <c r="C7" s="3"/>
      <c r="D7" s="18" t="s">
        <v>10</v>
      </c>
      <c r="E7" s="18"/>
      <c r="F7" s="21"/>
      <c r="G7" s="17"/>
      <c r="H7" s="17"/>
      <c r="I7" s="17"/>
      <c r="J7" s="17"/>
      <c r="K7" s="1"/>
    </row>
    <row r="8" spans="1:11" ht="15" customHeight="1">
      <c r="A8" s="1"/>
      <c r="B8" s="4"/>
      <c r="C8" s="5"/>
      <c r="D8" s="5"/>
      <c r="E8" s="6" t="s">
        <v>11</v>
      </c>
      <c r="F8" s="21"/>
      <c r="G8" s="17"/>
      <c r="H8" s="17"/>
      <c r="I8" s="17"/>
      <c r="J8" s="17"/>
      <c r="K8" s="1"/>
    </row>
    <row r="9" spans="1:11" ht="21.75" customHeight="1">
      <c r="A9" s="1"/>
      <c r="B9" s="15" t="s">
        <v>12</v>
      </c>
      <c r="C9" s="15"/>
      <c r="D9" s="15"/>
      <c r="E9" s="15"/>
      <c r="F9" s="23">
        <f>+F10+F45</f>
        <v>407979153</v>
      </c>
      <c r="G9" s="23">
        <f>+G10+G45</f>
        <v>423049492.15999997</v>
      </c>
      <c r="H9" s="23">
        <f>+H10+H45</f>
        <v>457395180.52000004</v>
      </c>
      <c r="I9" s="23">
        <f>+I10+I45</f>
        <v>419615010.25999993</v>
      </c>
      <c r="J9" s="7">
        <f>+G9-H9</f>
        <v>-34345688.360000074</v>
      </c>
      <c r="K9" s="1"/>
    </row>
    <row r="10" spans="1:11" ht="21.75" customHeight="1">
      <c r="A10" s="1"/>
      <c r="B10" s="15" t="s">
        <v>13</v>
      </c>
      <c r="C10" s="15"/>
      <c r="D10" s="15"/>
      <c r="E10" s="15"/>
      <c r="F10" s="23">
        <f>+F11+F19+F37</f>
        <v>407979153</v>
      </c>
      <c r="G10" s="23">
        <f>+G11+G19+G37</f>
        <v>423049492.15999997</v>
      </c>
      <c r="H10" s="23">
        <f>+H11+H19+H37</f>
        <v>457395180.52000004</v>
      </c>
      <c r="I10" s="23">
        <f>+I11+I19+I37</f>
        <v>419615010.25999993</v>
      </c>
      <c r="J10" s="7">
        <f>+G10-H10</f>
        <v>-34345688.360000074</v>
      </c>
      <c r="K10" s="1"/>
    </row>
    <row r="11" spans="1:11" ht="16.5" customHeight="1">
      <c r="A11" s="1"/>
      <c r="B11" s="16" t="s">
        <v>14</v>
      </c>
      <c r="C11" s="16"/>
      <c r="D11" s="16"/>
      <c r="E11" s="16"/>
      <c r="F11" s="24">
        <f>+F12</f>
        <v>252086015</v>
      </c>
      <c r="G11" s="24">
        <f>+G12</f>
        <v>281329395.65999997</v>
      </c>
      <c r="H11" s="24">
        <f>+H12</f>
        <v>290940565.00000006</v>
      </c>
      <c r="I11" s="24">
        <f>+I12</f>
        <v>281257772.96999997</v>
      </c>
      <c r="J11" s="7">
        <f aca="true" t="shared" si="0" ref="J11:J50">+G11-H11</f>
        <v>-9611169.340000093</v>
      </c>
      <c r="K11" s="1"/>
    </row>
    <row r="12" spans="1:11" ht="16.5" customHeight="1">
      <c r="A12" s="1"/>
      <c r="B12" s="8"/>
      <c r="C12" s="9" t="s">
        <v>15</v>
      </c>
      <c r="D12" s="14" t="s">
        <v>16</v>
      </c>
      <c r="E12" s="14"/>
      <c r="F12" s="24">
        <f>+F13+F14+F15+F16+F17+F18</f>
        <v>252086015</v>
      </c>
      <c r="G12" s="24">
        <f>+G13+G14+G15+G16+G17+G18</f>
        <v>281329395.65999997</v>
      </c>
      <c r="H12" s="24">
        <f>+H13+H14+H15+H16+H17+H18</f>
        <v>290940565.00000006</v>
      </c>
      <c r="I12" s="24">
        <f>+I13+I14+I15+I16+I17+I18</f>
        <v>281257772.96999997</v>
      </c>
      <c r="J12" s="7">
        <f t="shared" si="0"/>
        <v>-9611169.340000093</v>
      </c>
      <c r="K12" s="1"/>
    </row>
    <row r="13" spans="1:11" ht="16.5" customHeight="1">
      <c r="A13" s="1"/>
      <c r="B13" s="8"/>
      <c r="C13" s="1"/>
      <c r="D13" s="9" t="s">
        <v>17</v>
      </c>
      <c r="E13" s="10" t="s">
        <v>18</v>
      </c>
      <c r="F13" s="24">
        <v>94317675</v>
      </c>
      <c r="G13" s="24">
        <v>97087675</v>
      </c>
      <c r="H13" s="25">
        <f>2853759.37+I13</f>
        <v>96597910.88000001</v>
      </c>
      <c r="I13" s="25">
        <v>93744151.51</v>
      </c>
      <c r="J13" s="7">
        <f t="shared" si="0"/>
        <v>489764.11999998987</v>
      </c>
      <c r="K13" s="1"/>
    </row>
    <row r="14" spans="1:11" ht="16.5" customHeight="1">
      <c r="A14" s="1"/>
      <c r="B14" s="8"/>
      <c r="C14" s="1"/>
      <c r="D14" s="9" t="s">
        <v>19</v>
      </c>
      <c r="E14" s="10" t="s">
        <v>20</v>
      </c>
      <c r="F14" s="24">
        <v>4117350</v>
      </c>
      <c r="G14" s="24">
        <v>4117350</v>
      </c>
      <c r="H14" s="25">
        <f>+I14</f>
        <v>4272319.5</v>
      </c>
      <c r="I14" s="25">
        <v>4272319.5</v>
      </c>
      <c r="J14" s="7">
        <f t="shared" si="0"/>
        <v>-154969.5</v>
      </c>
      <c r="K14" s="1"/>
    </row>
    <row r="15" spans="1:11" ht="16.5" customHeight="1">
      <c r="A15" s="1"/>
      <c r="B15" s="8"/>
      <c r="C15" s="1"/>
      <c r="D15" s="9" t="s">
        <v>21</v>
      </c>
      <c r="E15" s="10" t="s">
        <v>22</v>
      </c>
      <c r="F15" s="24">
        <v>62867148</v>
      </c>
      <c r="G15" s="24">
        <v>62867147.769999996</v>
      </c>
      <c r="H15" s="25">
        <f>+I15</f>
        <v>78652225.02</v>
      </c>
      <c r="I15" s="25">
        <v>78652225.02</v>
      </c>
      <c r="J15" s="7">
        <f t="shared" si="0"/>
        <v>-15785077.25</v>
      </c>
      <c r="K15" s="1"/>
    </row>
    <row r="16" spans="1:11" ht="16.5" customHeight="1">
      <c r="A16" s="1"/>
      <c r="B16" s="8"/>
      <c r="C16" s="1"/>
      <c r="D16" s="9" t="s">
        <v>23</v>
      </c>
      <c r="E16" s="10" t="s">
        <v>24</v>
      </c>
      <c r="F16" s="24">
        <v>20213153</v>
      </c>
      <c r="G16" s="24">
        <v>21471990</v>
      </c>
      <c r="H16" s="25">
        <f>4113214.58+I16</f>
        <v>25199642.89</v>
      </c>
      <c r="I16" s="25">
        <v>21086428.31</v>
      </c>
      <c r="J16" s="7">
        <f t="shared" si="0"/>
        <v>-3727652.8900000006</v>
      </c>
      <c r="K16" s="1"/>
    </row>
    <row r="17" spans="1:11" ht="16.5" customHeight="1">
      <c r="A17" s="1"/>
      <c r="B17" s="8"/>
      <c r="C17" s="1"/>
      <c r="D17" s="9" t="s">
        <v>25</v>
      </c>
      <c r="E17" s="10" t="s">
        <v>26</v>
      </c>
      <c r="F17" s="24">
        <v>70399527</v>
      </c>
      <c r="G17" s="24">
        <v>76899526.89</v>
      </c>
      <c r="H17" s="25">
        <f>64477.6+I17</f>
        <v>77101917.78</v>
      </c>
      <c r="I17" s="25">
        <v>77037440.18</v>
      </c>
      <c r="J17" s="7">
        <f t="shared" si="0"/>
        <v>-202390.8900000006</v>
      </c>
      <c r="K17" s="1"/>
    </row>
    <row r="18" spans="1:11" ht="16.5" customHeight="1">
      <c r="A18" s="1"/>
      <c r="B18" s="8"/>
      <c r="C18" s="1"/>
      <c r="D18" s="9" t="s">
        <v>27</v>
      </c>
      <c r="E18" s="10" t="s">
        <v>28</v>
      </c>
      <c r="F18" s="24">
        <v>171162</v>
      </c>
      <c r="G18" s="24">
        <v>18885706</v>
      </c>
      <c r="H18" s="25">
        <f>2651340.48+I18</f>
        <v>9116548.93</v>
      </c>
      <c r="I18" s="25">
        <v>6465208.45</v>
      </c>
      <c r="J18" s="7">
        <f t="shared" si="0"/>
        <v>9769157.07</v>
      </c>
      <c r="K18" s="1"/>
    </row>
    <row r="19" spans="1:11" ht="16.5" customHeight="1">
      <c r="A19" s="1"/>
      <c r="B19" s="16" t="s">
        <v>29</v>
      </c>
      <c r="C19" s="16"/>
      <c r="D19" s="16"/>
      <c r="E19" s="16"/>
      <c r="F19" s="24">
        <f>+F20+F28</f>
        <v>123023281</v>
      </c>
      <c r="G19" s="24">
        <f>+G20+G28</f>
        <v>141295096.5</v>
      </c>
      <c r="H19" s="24">
        <f>+H20+H28</f>
        <v>163876368.51999998</v>
      </c>
      <c r="I19" s="24">
        <f>+I20+I28</f>
        <v>136907551.1</v>
      </c>
      <c r="J19" s="7">
        <f t="shared" si="0"/>
        <v>-22581272.01999998</v>
      </c>
      <c r="K19" s="1"/>
    </row>
    <row r="20" spans="1:13" ht="16.5" customHeight="1">
      <c r="A20" s="1"/>
      <c r="B20" s="8"/>
      <c r="C20" s="9" t="s">
        <v>30</v>
      </c>
      <c r="D20" s="14" t="s">
        <v>31</v>
      </c>
      <c r="E20" s="14"/>
      <c r="F20" s="24">
        <f>+F21+F22+F23+F24+F25+F26+F27</f>
        <v>90325465</v>
      </c>
      <c r="G20" s="24">
        <f>+G21+G22+G23+G24+G25+G26+G27</f>
        <v>90416809.24000001</v>
      </c>
      <c r="H20" s="24">
        <f>+H21+H22+H23+H24+H25+H26+H27</f>
        <v>112777982.44999999</v>
      </c>
      <c r="I20" s="24">
        <f>+I21+I22+I23+I24+I25+I26+I27</f>
        <v>89923475.85</v>
      </c>
      <c r="J20" s="7">
        <f t="shared" si="0"/>
        <v>-22361173.20999998</v>
      </c>
      <c r="K20" s="1"/>
      <c r="M20" s="22"/>
    </row>
    <row r="21" spans="1:11" ht="16.5" customHeight="1">
      <c r="A21" s="1"/>
      <c r="B21" s="8"/>
      <c r="C21" s="1"/>
      <c r="D21" s="9" t="s">
        <v>32</v>
      </c>
      <c r="E21" s="10" t="s">
        <v>33</v>
      </c>
      <c r="F21" s="24">
        <v>747516</v>
      </c>
      <c r="G21" s="24">
        <v>717473</v>
      </c>
      <c r="H21" s="25">
        <f>120558.59+I21</f>
        <v>409199.62</v>
      </c>
      <c r="I21" s="25">
        <v>288641.03</v>
      </c>
      <c r="J21" s="7">
        <f t="shared" si="0"/>
        <v>308273.38</v>
      </c>
      <c r="K21" s="1"/>
    </row>
    <row r="22" spans="1:11" ht="16.5" customHeight="1">
      <c r="A22" s="1"/>
      <c r="B22" s="8"/>
      <c r="C22" s="1"/>
      <c r="D22" s="9" t="s">
        <v>34</v>
      </c>
      <c r="E22" s="10" t="s">
        <v>35</v>
      </c>
      <c r="F22" s="24">
        <v>5326904</v>
      </c>
      <c r="G22" s="24">
        <v>8602793.620000001</v>
      </c>
      <c r="H22" s="25">
        <f>4971895.47+I22</f>
        <v>13559797.41</v>
      </c>
      <c r="I22" s="25">
        <v>8587901.94</v>
      </c>
      <c r="J22" s="7">
        <f t="shared" si="0"/>
        <v>-4957003.789999999</v>
      </c>
      <c r="K22" s="1"/>
    </row>
    <row r="23" spans="1:11" ht="16.5" customHeight="1">
      <c r="A23" s="1"/>
      <c r="B23" s="8"/>
      <c r="C23" s="1"/>
      <c r="D23" s="9" t="s">
        <v>36</v>
      </c>
      <c r="E23" s="10" t="s">
        <v>37</v>
      </c>
      <c r="F23" s="24">
        <v>31385</v>
      </c>
      <c r="G23" s="24">
        <v>31385</v>
      </c>
      <c r="H23" s="25">
        <f>14337.86+I23</f>
        <v>17613.93</v>
      </c>
      <c r="I23" s="25">
        <v>3276.07</v>
      </c>
      <c r="J23" s="7">
        <f t="shared" si="0"/>
        <v>13771.07</v>
      </c>
      <c r="K23" s="1"/>
    </row>
    <row r="24" spans="1:11" ht="16.5" customHeight="1">
      <c r="A24" s="1"/>
      <c r="B24" s="8"/>
      <c r="C24" s="1"/>
      <c r="D24" s="9" t="s">
        <v>38</v>
      </c>
      <c r="E24" s="10" t="s">
        <v>39</v>
      </c>
      <c r="F24" s="24">
        <v>84175660</v>
      </c>
      <c r="G24" s="24">
        <v>80474984.4</v>
      </c>
      <c r="H24" s="25">
        <f>17661614.8+I24</f>
        <v>98034390.27</v>
      </c>
      <c r="I24" s="25">
        <v>80372775.47</v>
      </c>
      <c r="J24" s="7">
        <f t="shared" si="0"/>
        <v>-17559405.86999999</v>
      </c>
      <c r="K24" s="1"/>
    </row>
    <row r="25" spans="1:11" ht="16.5" customHeight="1">
      <c r="A25" s="1"/>
      <c r="B25" s="8"/>
      <c r="C25" s="1"/>
      <c r="D25" s="9" t="s">
        <v>40</v>
      </c>
      <c r="E25" s="10" t="s">
        <v>41</v>
      </c>
      <c r="F25" s="26">
        <v>0</v>
      </c>
      <c r="G25" s="24">
        <v>91344.24</v>
      </c>
      <c r="H25" s="25">
        <f>+I25</f>
        <v>91344.24</v>
      </c>
      <c r="I25" s="25">
        <v>91344.24</v>
      </c>
      <c r="J25" s="7">
        <f t="shared" si="0"/>
        <v>0</v>
      </c>
      <c r="K25" s="1"/>
    </row>
    <row r="26" spans="1:11" ht="16.5" customHeight="1">
      <c r="A26" s="1"/>
      <c r="B26" s="8"/>
      <c r="C26" s="1"/>
      <c r="D26" s="9" t="s">
        <v>42</v>
      </c>
      <c r="E26" s="10" t="s">
        <v>43</v>
      </c>
      <c r="F26" s="24"/>
      <c r="G26" s="25"/>
      <c r="H26" s="25">
        <f>+I26</f>
        <v>122548.2</v>
      </c>
      <c r="I26" s="25">
        <v>122548.2</v>
      </c>
      <c r="J26" s="7">
        <f t="shared" si="0"/>
        <v>-122548.2</v>
      </c>
      <c r="K26" s="1"/>
    </row>
    <row r="27" spans="1:11" ht="16.5" customHeight="1">
      <c r="A27" s="1"/>
      <c r="B27" s="8"/>
      <c r="C27" s="1"/>
      <c r="D27" s="9" t="s">
        <v>44</v>
      </c>
      <c r="E27" s="10" t="s">
        <v>45</v>
      </c>
      <c r="F27" s="24">
        <v>44000</v>
      </c>
      <c r="G27" s="24">
        <v>498828.98</v>
      </c>
      <c r="H27" s="25">
        <f>86099.88+I27</f>
        <v>543088.78</v>
      </c>
      <c r="I27" s="25">
        <v>456988.9</v>
      </c>
      <c r="J27" s="7">
        <f t="shared" si="0"/>
        <v>-44259.80000000005</v>
      </c>
      <c r="K27" s="1"/>
    </row>
    <row r="28" spans="1:11" ht="16.5" customHeight="1">
      <c r="A28" s="1"/>
      <c r="B28" s="8"/>
      <c r="C28" s="9" t="s">
        <v>46</v>
      </c>
      <c r="D28" s="14" t="s">
        <v>47</v>
      </c>
      <c r="E28" s="14"/>
      <c r="F28" s="24">
        <f>+F29+F30+F31+F32+F33+F34+F35+F36</f>
        <v>32697816</v>
      </c>
      <c r="G28" s="24">
        <f>+G29+G30+G31+G32+G33+G34+G35+G36</f>
        <v>50878287.26</v>
      </c>
      <c r="H28" s="24">
        <f>+H29+H30+H31+H32+H33+H34+H35+H36</f>
        <v>51098386.07</v>
      </c>
      <c r="I28" s="24">
        <f>+I29+I30+I31+I32+I33+I34+I35+I36</f>
        <v>46984075.25</v>
      </c>
      <c r="J28" s="7">
        <f t="shared" si="0"/>
        <v>-220098.81000000238</v>
      </c>
      <c r="K28" s="1"/>
    </row>
    <row r="29" spans="1:11" ht="16.5" customHeight="1">
      <c r="A29" s="1"/>
      <c r="B29" s="8"/>
      <c r="C29" s="1"/>
      <c r="D29" s="9" t="s">
        <v>48</v>
      </c>
      <c r="E29" s="10" t="s">
        <v>49</v>
      </c>
      <c r="F29" s="24">
        <v>144701</v>
      </c>
      <c r="G29" s="24">
        <v>8000943.5</v>
      </c>
      <c r="H29" s="25">
        <f>1139847.31+I29</f>
        <v>7897923.8100000005</v>
      </c>
      <c r="I29" s="25">
        <v>6758076.5</v>
      </c>
      <c r="J29" s="7">
        <f t="shared" si="0"/>
        <v>103019.68999999948</v>
      </c>
      <c r="K29" s="1"/>
    </row>
    <row r="30" spans="1:11" ht="16.5" customHeight="1">
      <c r="A30" s="1"/>
      <c r="B30" s="8"/>
      <c r="C30" s="1"/>
      <c r="D30" s="9" t="s">
        <v>50</v>
      </c>
      <c r="E30" s="10" t="s">
        <v>51</v>
      </c>
      <c r="F30" s="24">
        <v>4009874</v>
      </c>
      <c r="G30" s="24">
        <v>7721932.81</v>
      </c>
      <c r="H30" s="25">
        <f>262887.45+I30</f>
        <v>8043327.67</v>
      </c>
      <c r="I30" s="25">
        <v>7780440.22</v>
      </c>
      <c r="J30" s="7">
        <f t="shared" si="0"/>
        <v>-321394.86000000034</v>
      </c>
      <c r="K30" s="1"/>
    </row>
    <row r="31" spans="1:11" ht="16.5" customHeight="1">
      <c r="A31" s="1"/>
      <c r="B31" s="8"/>
      <c r="C31" s="1"/>
      <c r="D31" s="9" t="s">
        <v>52</v>
      </c>
      <c r="E31" s="10" t="s">
        <v>53</v>
      </c>
      <c r="F31" s="24">
        <v>3906428</v>
      </c>
      <c r="G31" s="24">
        <v>4856528.93</v>
      </c>
      <c r="H31" s="25">
        <f>+I31</f>
        <v>4251889.44</v>
      </c>
      <c r="I31" s="25">
        <v>4251889.44</v>
      </c>
      <c r="J31" s="7">
        <f t="shared" si="0"/>
        <v>604639.4899999993</v>
      </c>
      <c r="K31" s="1"/>
    </row>
    <row r="32" spans="1:11" ht="16.5" customHeight="1">
      <c r="A32" s="1"/>
      <c r="B32" s="8"/>
      <c r="C32" s="1"/>
      <c r="D32" s="9" t="s">
        <v>54</v>
      </c>
      <c r="E32" s="10" t="s">
        <v>55</v>
      </c>
      <c r="F32" s="24">
        <v>12500</v>
      </c>
      <c r="G32" s="24">
        <v>10060885.52</v>
      </c>
      <c r="H32" s="25">
        <f>+I32</f>
        <v>10051452.43</v>
      </c>
      <c r="I32" s="25">
        <v>10051452.43</v>
      </c>
      <c r="J32" s="7">
        <f t="shared" si="0"/>
        <v>9433.089999999851</v>
      </c>
      <c r="K32" s="1"/>
    </row>
    <row r="33" spans="1:11" ht="16.5" customHeight="1">
      <c r="A33" s="1"/>
      <c r="B33" s="8"/>
      <c r="C33" s="1"/>
      <c r="D33" s="9" t="s">
        <v>56</v>
      </c>
      <c r="E33" s="10" t="s">
        <v>57</v>
      </c>
      <c r="F33" s="24">
        <v>18111253</v>
      </c>
      <c r="G33" s="24">
        <v>13558536.499999998</v>
      </c>
      <c r="H33" s="25">
        <f>72328.75+I33</f>
        <v>13457343.87</v>
      </c>
      <c r="I33" s="25">
        <v>13385015.12</v>
      </c>
      <c r="J33" s="7">
        <f t="shared" si="0"/>
        <v>101192.62999999896</v>
      </c>
      <c r="K33" s="1"/>
    </row>
    <row r="34" spans="1:11" ht="16.5" customHeight="1">
      <c r="A34" s="1"/>
      <c r="B34" s="8"/>
      <c r="C34" s="1"/>
      <c r="D34" s="9" t="s">
        <v>58</v>
      </c>
      <c r="E34" s="10" t="s">
        <v>59</v>
      </c>
      <c r="F34" s="24">
        <v>33000</v>
      </c>
      <c r="G34" s="24">
        <v>33000</v>
      </c>
      <c r="H34" s="25">
        <f>+I34</f>
        <v>4110</v>
      </c>
      <c r="I34" s="25">
        <v>4110</v>
      </c>
      <c r="J34" s="7">
        <f t="shared" si="0"/>
        <v>28890</v>
      </c>
      <c r="K34" s="1"/>
    </row>
    <row r="35" spans="1:11" ht="16.5" customHeight="1">
      <c r="A35" s="1"/>
      <c r="B35" s="8"/>
      <c r="C35" s="1"/>
      <c r="D35" s="9" t="s">
        <v>60</v>
      </c>
      <c r="E35" s="10" t="s">
        <v>61</v>
      </c>
      <c r="F35" s="24">
        <v>39000</v>
      </c>
      <c r="G35" s="24">
        <v>39000</v>
      </c>
      <c r="H35" s="27">
        <v>0</v>
      </c>
      <c r="I35" s="27">
        <v>0</v>
      </c>
      <c r="J35" s="7">
        <f t="shared" si="0"/>
        <v>39000</v>
      </c>
      <c r="K35" s="1"/>
    </row>
    <row r="36" spans="1:11" ht="16.5" customHeight="1">
      <c r="A36" s="1"/>
      <c r="B36" s="8"/>
      <c r="C36" s="1"/>
      <c r="D36" s="9" t="s">
        <v>62</v>
      </c>
      <c r="E36" s="10" t="s">
        <v>63</v>
      </c>
      <c r="F36" s="24">
        <f>6446060-5000</f>
        <v>6441060</v>
      </c>
      <c r="G36" s="24">
        <f>6612460-5000</f>
        <v>6607460</v>
      </c>
      <c r="H36" s="25">
        <v>7392338.85</v>
      </c>
      <c r="I36" s="25">
        <v>4753091.540000001</v>
      </c>
      <c r="J36" s="7">
        <f t="shared" si="0"/>
        <v>-784878.8499999996</v>
      </c>
      <c r="K36" s="1"/>
    </row>
    <row r="37" spans="1:11" ht="16.5" customHeight="1">
      <c r="A37" s="1"/>
      <c r="B37" s="16" t="s">
        <v>64</v>
      </c>
      <c r="C37" s="16"/>
      <c r="D37" s="16"/>
      <c r="E37" s="16"/>
      <c r="F37" s="24">
        <f>+F38+F40+F42</f>
        <v>32869857</v>
      </c>
      <c r="G37" s="24">
        <f>+G38+G40+G42</f>
        <v>425000</v>
      </c>
      <c r="H37" s="24">
        <f>+H38+H40+H42</f>
        <v>2578247</v>
      </c>
      <c r="I37" s="24">
        <f>+I38+I40+I42</f>
        <v>1449686.19</v>
      </c>
      <c r="J37" s="7">
        <f t="shared" si="0"/>
        <v>-2153247</v>
      </c>
      <c r="K37" s="1"/>
    </row>
    <row r="38" spans="1:11" ht="16.5" customHeight="1">
      <c r="A38" s="1"/>
      <c r="B38" s="8"/>
      <c r="C38" s="9" t="s">
        <v>46</v>
      </c>
      <c r="D38" s="14" t="s">
        <v>47</v>
      </c>
      <c r="E38" s="14"/>
      <c r="F38" s="24">
        <f>+F39</f>
        <v>425000</v>
      </c>
      <c r="G38" s="24">
        <f>+G39</f>
        <v>425000</v>
      </c>
      <c r="H38" s="24">
        <f>+H39</f>
        <v>2578247</v>
      </c>
      <c r="I38" s="24">
        <f>+I39</f>
        <v>1449686.19</v>
      </c>
      <c r="J38" s="7">
        <f t="shared" si="0"/>
        <v>-2153247</v>
      </c>
      <c r="K38" s="1"/>
    </row>
    <row r="39" spans="1:12" ht="16.5" customHeight="1">
      <c r="A39" s="1"/>
      <c r="B39" s="8"/>
      <c r="C39" s="1"/>
      <c r="D39" s="9" t="s">
        <v>62</v>
      </c>
      <c r="E39" s="10" t="s">
        <v>63</v>
      </c>
      <c r="F39" s="24">
        <v>425000</v>
      </c>
      <c r="G39" s="25">
        <v>425000</v>
      </c>
      <c r="H39" s="25">
        <v>2578247</v>
      </c>
      <c r="I39" s="25">
        <v>1449686.19</v>
      </c>
      <c r="J39" s="7">
        <f t="shared" si="0"/>
        <v>-2153247</v>
      </c>
      <c r="K39" s="1"/>
      <c r="L39" s="11"/>
    </row>
    <row r="40" spans="1:11" ht="16.5" customHeight="1">
      <c r="A40" s="1"/>
      <c r="B40" s="8"/>
      <c r="C40" s="9" t="s">
        <v>65</v>
      </c>
      <c r="D40" s="14" t="s">
        <v>66</v>
      </c>
      <c r="E40" s="14"/>
      <c r="F40" s="26">
        <f>+F41</f>
        <v>0</v>
      </c>
      <c r="G40" s="26">
        <f>+G41</f>
        <v>0</v>
      </c>
      <c r="H40" s="26">
        <f>+H41</f>
        <v>0</v>
      </c>
      <c r="I40" s="26">
        <f>+I41</f>
        <v>0</v>
      </c>
      <c r="J40" s="7">
        <f t="shared" si="0"/>
        <v>0</v>
      </c>
      <c r="K40" s="1"/>
    </row>
    <row r="41" spans="1:11" ht="16.5" customHeight="1">
      <c r="A41" s="1"/>
      <c r="B41" s="8"/>
      <c r="C41" s="1"/>
      <c r="D41" s="9" t="s">
        <v>67</v>
      </c>
      <c r="E41" s="10" t="s">
        <v>68</v>
      </c>
      <c r="F41" s="26">
        <v>0</v>
      </c>
      <c r="G41" s="25"/>
      <c r="H41" s="25">
        <v>0</v>
      </c>
      <c r="I41" s="25">
        <v>0</v>
      </c>
      <c r="J41" s="7">
        <f t="shared" si="0"/>
        <v>0</v>
      </c>
      <c r="K41" s="1"/>
    </row>
    <row r="42" spans="1:11" ht="16.5" customHeight="1">
      <c r="A42" s="1"/>
      <c r="B42" s="8"/>
      <c r="C42" s="9" t="s">
        <v>69</v>
      </c>
      <c r="D42" s="14" t="s">
        <v>70</v>
      </c>
      <c r="E42" s="14"/>
      <c r="F42" s="24">
        <f>+F43</f>
        <v>32444857</v>
      </c>
      <c r="G42" s="24">
        <f>+G43</f>
        <v>0</v>
      </c>
      <c r="H42" s="24">
        <f>+H43</f>
        <v>0</v>
      </c>
      <c r="I42" s="24">
        <f>+I43</f>
        <v>0</v>
      </c>
      <c r="J42" s="7">
        <f t="shared" si="0"/>
        <v>0</v>
      </c>
      <c r="K42" s="1"/>
    </row>
    <row r="43" spans="1:11" ht="16.5" customHeight="1">
      <c r="A43" s="1"/>
      <c r="B43" s="8"/>
      <c r="C43" s="1"/>
      <c r="D43" s="9" t="s">
        <v>71</v>
      </c>
      <c r="E43" s="10" t="s">
        <v>72</v>
      </c>
      <c r="F43" s="24">
        <v>32444857</v>
      </c>
      <c r="G43" s="27">
        <v>0</v>
      </c>
      <c r="H43" s="27">
        <v>0</v>
      </c>
      <c r="I43" s="27">
        <v>0</v>
      </c>
      <c r="J43" s="7">
        <f t="shared" si="0"/>
        <v>0</v>
      </c>
      <c r="K43" s="1"/>
    </row>
    <row r="44" spans="1:11" ht="21.75" customHeight="1">
      <c r="A44" s="1"/>
      <c r="B44" s="15" t="s">
        <v>73</v>
      </c>
      <c r="C44" s="15"/>
      <c r="D44" s="15"/>
      <c r="E44" s="15"/>
      <c r="F44" s="28">
        <v>0</v>
      </c>
      <c r="G44" s="29">
        <v>0</v>
      </c>
      <c r="H44" s="29">
        <v>0</v>
      </c>
      <c r="I44" s="29">
        <v>0</v>
      </c>
      <c r="J44" s="7">
        <f t="shared" si="0"/>
        <v>0</v>
      </c>
      <c r="K44" s="1"/>
    </row>
    <row r="45" spans="1:11" ht="21.75" customHeight="1">
      <c r="A45" s="1"/>
      <c r="B45" s="15" t="s">
        <v>74</v>
      </c>
      <c r="C45" s="15"/>
      <c r="D45" s="15"/>
      <c r="E45" s="15"/>
      <c r="F45" s="23">
        <f>+F46</f>
        <v>0</v>
      </c>
      <c r="G45" s="23">
        <f>+G46</f>
        <v>0</v>
      </c>
      <c r="H45" s="23">
        <f>+H46</f>
        <v>0</v>
      </c>
      <c r="I45" s="23">
        <f>+I46</f>
        <v>0</v>
      </c>
      <c r="J45" s="7">
        <f t="shared" si="0"/>
        <v>0</v>
      </c>
      <c r="K45" s="1"/>
    </row>
    <row r="46" spans="1:11" ht="16.5" customHeight="1">
      <c r="A46" s="1"/>
      <c r="B46" s="16" t="s">
        <v>75</v>
      </c>
      <c r="C46" s="16"/>
      <c r="D46" s="16"/>
      <c r="E46" s="16"/>
      <c r="F46" s="24">
        <f>+F47+F49</f>
        <v>0</v>
      </c>
      <c r="G46" s="24">
        <f>+G47+G49</f>
        <v>0</v>
      </c>
      <c r="H46" s="24">
        <f>+H47+H49</f>
        <v>0</v>
      </c>
      <c r="I46" s="24">
        <f>+I47+I49</f>
        <v>0</v>
      </c>
      <c r="J46" s="7">
        <f t="shared" si="0"/>
        <v>0</v>
      </c>
      <c r="K46" s="1"/>
    </row>
    <row r="47" spans="1:11" ht="16.5" customHeight="1">
      <c r="A47" s="1"/>
      <c r="B47" s="8"/>
      <c r="C47" s="9" t="s">
        <v>76</v>
      </c>
      <c r="D47" s="14" t="s">
        <v>77</v>
      </c>
      <c r="E47" s="14"/>
      <c r="F47" s="24">
        <f>+F48</f>
        <v>0</v>
      </c>
      <c r="G47" s="24">
        <f>+G48</f>
        <v>0</v>
      </c>
      <c r="H47" s="24">
        <f>+H48</f>
        <v>0</v>
      </c>
      <c r="I47" s="24">
        <f>+I48</f>
        <v>0</v>
      </c>
      <c r="J47" s="7">
        <f t="shared" si="0"/>
        <v>0</v>
      </c>
      <c r="K47" s="1"/>
    </row>
    <row r="48" spans="1:11" ht="16.5" customHeight="1">
      <c r="A48" s="1"/>
      <c r="B48" s="8"/>
      <c r="C48" s="1"/>
      <c r="D48" s="9" t="s">
        <v>78</v>
      </c>
      <c r="E48" s="10" t="s">
        <v>79</v>
      </c>
      <c r="F48" s="24"/>
      <c r="G48" s="25"/>
      <c r="H48" s="25"/>
      <c r="I48" s="25"/>
      <c r="J48" s="7">
        <f t="shared" si="0"/>
        <v>0</v>
      </c>
      <c r="K48" s="1"/>
    </row>
    <row r="49" spans="1:11" ht="16.5" customHeight="1">
      <c r="A49" s="1"/>
      <c r="B49" s="8"/>
      <c r="C49" s="9" t="s">
        <v>80</v>
      </c>
      <c r="D49" s="14" t="s">
        <v>81</v>
      </c>
      <c r="E49" s="14"/>
      <c r="F49" s="24">
        <f>+F50</f>
        <v>0</v>
      </c>
      <c r="G49" s="24">
        <f>+G50</f>
        <v>0</v>
      </c>
      <c r="H49" s="24">
        <f>+H50</f>
        <v>0</v>
      </c>
      <c r="I49" s="24">
        <f>+I50</f>
        <v>0</v>
      </c>
      <c r="J49" s="7">
        <f t="shared" si="0"/>
        <v>0</v>
      </c>
      <c r="K49" s="1"/>
    </row>
    <row r="50" spans="1:11" ht="16.5" customHeight="1">
      <c r="A50" s="1"/>
      <c r="B50" s="8"/>
      <c r="C50" s="1"/>
      <c r="D50" s="9" t="s">
        <v>82</v>
      </c>
      <c r="E50" s="10" t="s">
        <v>83</v>
      </c>
      <c r="F50" s="24"/>
      <c r="G50" s="25"/>
      <c r="H50" s="25"/>
      <c r="I50" s="25"/>
      <c r="J50" s="7">
        <f t="shared" si="0"/>
        <v>0</v>
      </c>
      <c r="K50" s="1"/>
    </row>
    <row r="51" spans="1:11" ht="0.75" customHeight="1">
      <c r="A51" s="1"/>
      <c r="B51" s="12"/>
      <c r="C51" s="12"/>
      <c r="D51" s="12"/>
      <c r="E51" s="12"/>
      <c r="F51" s="12"/>
      <c r="G51" s="12"/>
      <c r="H51" s="12"/>
      <c r="I51" s="12"/>
      <c r="J51" s="12"/>
      <c r="K51" s="1"/>
    </row>
    <row r="52" spans="1:11" ht="33" customHeight="1">
      <c r="A52" s="1"/>
      <c r="B52" s="1"/>
      <c r="C52" s="13" t="s">
        <v>84</v>
      </c>
      <c r="D52" s="13"/>
      <c r="E52" s="13"/>
      <c r="F52" s="13"/>
      <c r="G52" s="13"/>
      <c r="H52" s="13"/>
      <c r="I52" s="13"/>
      <c r="J52" s="13"/>
      <c r="K52" s="1"/>
    </row>
    <row r="53" spans="1:1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30">
    <mergeCell ref="B1:J1"/>
    <mergeCell ref="B2:J2"/>
    <mergeCell ref="B3:J3"/>
    <mergeCell ref="B4:J4"/>
    <mergeCell ref="B5:J5"/>
    <mergeCell ref="B6:E6"/>
    <mergeCell ref="F6:F8"/>
    <mergeCell ref="G6:G8"/>
    <mergeCell ref="H6:H8"/>
    <mergeCell ref="I6:I8"/>
    <mergeCell ref="J6:J8"/>
    <mergeCell ref="D7:E7"/>
    <mergeCell ref="B9:E9"/>
    <mergeCell ref="B10:E10"/>
    <mergeCell ref="B11:E11"/>
    <mergeCell ref="D12:E12"/>
    <mergeCell ref="B19:E19"/>
    <mergeCell ref="D20:E20"/>
    <mergeCell ref="D28:E28"/>
    <mergeCell ref="B37:E37"/>
    <mergeCell ref="D38:E38"/>
    <mergeCell ref="D40:E40"/>
    <mergeCell ref="B51:J51"/>
    <mergeCell ref="C52:J52"/>
    <mergeCell ref="D42:E42"/>
    <mergeCell ref="B44:E44"/>
    <mergeCell ref="B45:E45"/>
    <mergeCell ref="B46:E46"/>
    <mergeCell ref="D47:E47"/>
    <mergeCell ref="D49:E49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2023-04-28T21:40:47Z</dcterms:created>
  <dcterms:modified xsi:type="dcterms:W3CDTF">2023-05-04T16:22:32Z</dcterms:modified>
  <cp:category/>
  <cp:version/>
  <cp:contentType/>
  <cp:contentStatus/>
</cp:coreProperties>
</file>